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495" windowWidth="20730" windowHeight="11760" activeTab="5"/>
  </bookViews>
  <sheets>
    <sheet name="06ĐH_HTTT" sheetId="1" r:id="rId1"/>
    <sheet name="06ĐH_TĐTH" sheetId="4" r:id="rId2"/>
    <sheet name="06ĐH_TĐCT" sheetId="5" r:id="rId3"/>
    <sheet name="06ĐH-KTĐC" sheetId="8" r:id="rId4"/>
    <sheet name="06ĐH_CTN" sheetId="14" r:id="rId5"/>
    <sheet name="06ĐH-QĐ2" sheetId="42" r:id="rId6"/>
  </sheets>
  <definedNames>
    <definedName name="_xlnm.Print_Titles" localSheetId="5">'06ĐH-QĐ2'!$11:$13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5" l="1"/>
  <c r="G16" i="5" l="1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14" i="42"/>
  <c r="H14" i="42" s="1"/>
  <c r="G15" i="42"/>
  <c r="H15" i="42" s="1"/>
  <c r="G16" i="42"/>
  <c r="H16" i="42"/>
  <c r="G17" i="42"/>
  <c r="H17" i="42" s="1"/>
  <c r="G18" i="42"/>
  <c r="H18" i="42" s="1"/>
  <c r="G19" i="42"/>
  <c r="H19" i="42" s="1"/>
  <c r="G20" i="42"/>
  <c r="H20" i="42"/>
  <c r="G21" i="42"/>
  <c r="H21" i="42" s="1"/>
  <c r="G22" i="42"/>
  <c r="H22" i="42"/>
  <c r="G23" i="42"/>
  <c r="H23" i="42" s="1"/>
  <c r="G24" i="42"/>
  <c r="H24" i="42"/>
  <c r="G25" i="42"/>
  <c r="H25" i="42"/>
  <c r="G26" i="42"/>
  <c r="H26" i="42"/>
  <c r="G27" i="42"/>
  <c r="H27" i="42" s="1"/>
  <c r="G28" i="42"/>
  <c r="H28" i="42" s="1"/>
  <c r="G29" i="42"/>
  <c r="H29" i="42" s="1"/>
  <c r="G30" i="42"/>
  <c r="H30" i="42" s="1"/>
  <c r="G31" i="42"/>
  <c r="H31" i="42" s="1"/>
  <c r="G32" i="42"/>
  <c r="H32" i="42"/>
  <c r="G33" i="42"/>
  <c r="D46" i="42" s="1"/>
  <c r="E46" i="42" s="1"/>
  <c r="G34" i="42"/>
  <c r="H34" i="42" s="1"/>
  <c r="G35" i="42"/>
  <c r="H35" i="42" s="1"/>
  <c r="G36" i="42"/>
  <c r="H36" i="42" s="1"/>
  <c r="G37" i="42"/>
  <c r="H37" i="42" s="1"/>
  <c r="G38" i="42"/>
  <c r="H38" i="42" s="1"/>
  <c r="G39" i="42"/>
  <c r="H39" i="42" s="1"/>
  <c r="G40" i="42"/>
  <c r="H40" i="42"/>
  <c r="G41" i="42"/>
  <c r="H41" i="42" s="1"/>
  <c r="G42" i="42"/>
  <c r="H42" i="42" s="1"/>
  <c r="A45" i="42"/>
  <c r="D45" i="42"/>
  <c r="H33" i="42" l="1"/>
  <c r="D47" i="42"/>
  <c r="E47" i="42" s="1"/>
  <c r="E59" i="14"/>
  <c r="A55" i="14"/>
  <c r="G53" i="14"/>
  <c r="H53" i="14" s="1"/>
  <c r="G52" i="14"/>
  <c r="H52" i="14" s="1"/>
  <c r="G51" i="14"/>
  <c r="H51" i="14" s="1"/>
  <c r="G50" i="14"/>
  <c r="H50" i="14" s="1"/>
  <c r="G49" i="14"/>
  <c r="H49" i="14" s="1"/>
  <c r="G48" i="14"/>
  <c r="H48" i="14" s="1"/>
  <c r="G47" i="14"/>
  <c r="H47" i="14" s="1"/>
  <c r="G46" i="14"/>
  <c r="H46" i="14" s="1"/>
  <c r="G45" i="14"/>
  <c r="H45" i="14" s="1"/>
  <c r="G44" i="14"/>
  <c r="H44" i="14" s="1"/>
  <c r="G43" i="14"/>
  <c r="H43" i="14" s="1"/>
  <c r="G42" i="14"/>
  <c r="H42" i="14" s="1"/>
  <c r="G41" i="14"/>
  <c r="H41" i="14" s="1"/>
  <c r="G40" i="14"/>
  <c r="H40" i="14" s="1"/>
  <c r="G39" i="14"/>
  <c r="H39" i="14" s="1"/>
  <c r="G38" i="14"/>
  <c r="H38" i="14" s="1"/>
  <c r="G37" i="14"/>
  <c r="H37" i="14" s="1"/>
  <c r="G36" i="14"/>
  <c r="H36" i="14" s="1"/>
  <c r="G35" i="14"/>
  <c r="H35" i="14" s="1"/>
  <c r="G34" i="14"/>
  <c r="H34" i="14" s="1"/>
  <c r="G33" i="14"/>
  <c r="H33" i="14" s="1"/>
  <c r="G32" i="14"/>
  <c r="H32" i="14" s="1"/>
  <c r="G31" i="14"/>
  <c r="H31" i="14" s="1"/>
  <c r="G30" i="14"/>
  <c r="H30" i="14" s="1"/>
  <c r="G29" i="14"/>
  <c r="H29" i="14" s="1"/>
  <c r="G28" i="14"/>
  <c r="H28" i="14" s="1"/>
  <c r="G27" i="14"/>
  <c r="H27" i="14" s="1"/>
  <c r="G26" i="14"/>
  <c r="H26" i="14" s="1"/>
  <c r="G25" i="14"/>
  <c r="H25" i="14" s="1"/>
  <c r="G24" i="14"/>
  <c r="H24" i="14" s="1"/>
  <c r="G23" i="14"/>
  <c r="H23" i="14" s="1"/>
  <c r="G22" i="14"/>
  <c r="H22" i="14" s="1"/>
  <c r="G21" i="14"/>
  <c r="H21" i="14" s="1"/>
  <c r="G20" i="14"/>
  <c r="H20" i="14" s="1"/>
  <c r="G19" i="14"/>
  <c r="H19" i="14" s="1"/>
  <c r="G18" i="14"/>
  <c r="H18" i="14" s="1"/>
  <c r="G17" i="14"/>
  <c r="H17" i="14" s="1"/>
  <c r="G16" i="14"/>
  <c r="H16" i="14" s="1"/>
  <c r="G15" i="14"/>
  <c r="E49" i="8"/>
  <c r="A45" i="8"/>
  <c r="G41" i="8"/>
  <c r="H41" i="8" s="1"/>
  <c r="G40" i="8"/>
  <c r="H40" i="8" s="1"/>
  <c r="G39" i="8"/>
  <c r="H39" i="8" s="1"/>
  <c r="G38" i="8"/>
  <c r="H38" i="8" s="1"/>
  <c r="G37" i="8"/>
  <c r="H37" i="8" s="1"/>
  <c r="G36" i="8"/>
  <c r="H36" i="8" s="1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D46" i="8" l="1"/>
  <c r="D57" i="14"/>
  <c r="H15" i="14"/>
  <c r="D55" i="14" s="1"/>
  <c r="D56" i="14"/>
  <c r="D47" i="8"/>
  <c r="H15" i="8"/>
  <c r="D45" i="8" s="1"/>
  <c r="E57" i="14" l="1"/>
  <c r="E46" i="8"/>
  <c r="E56" i="14"/>
  <c r="E47" i="8"/>
  <c r="A37" i="5" l="1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G15" i="5"/>
  <c r="D38" i="5" l="1"/>
  <c r="D39" i="5"/>
  <c r="H15" i="5"/>
  <c r="D37" i="5" s="1"/>
  <c r="E31" i="4"/>
  <c r="A27" i="4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D28" i="4" l="1"/>
  <c r="E38" i="5"/>
  <c r="E39" i="5"/>
  <c r="D29" i="4"/>
  <c r="H15" i="4"/>
  <c r="D27" i="4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E28" i="4" l="1"/>
  <c r="E29" i="4"/>
  <c r="G15" i="1" l="1"/>
  <c r="E68" i="1" l="1"/>
  <c r="A64" i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D65" i="1" l="1"/>
  <c r="D66" i="1"/>
  <c r="H15" i="1"/>
  <c r="D64" i="1" s="1"/>
  <c r="E65" i="1" l="1"/>
  <c r="E66" i="1"/>
</calcChain>
</file>

<file path=xl/sharedStrings.xml><?xml version="1.0" encoding="utf-8"?>
<sst xmlns="http://schemas.openxmlformats.org/spreadsheetml/2006/main" count="724" uniqueCount="521">
  <si>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</si>
  <si>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</si>
  <si>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</si>
  <si>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</si>
  <si>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</si>
  <si>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</si>
  <si>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</si>
  <si>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</si>
  <si>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</si>
  <si>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</si>
  <si>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</si>
  <si>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</si>
  <si>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</si>
  <si>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</si>
  <si>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</si>
  <si>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</si>
  <si>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</si>
  <si>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</si>
  <si>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</si>
  <si>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</si>
  <si>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</si>
  <si>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</si>
  <si>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</si>
  <si>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Anh</t>
  </si>
  <si>
    <t>Huy</t>
  </si>
  <si>
    <t>Linh</t>
  </si>
  <si>
    <t>Nhi</t>
  </si>
  <si>
    <t>Trinh</t>
  </si>
  <si>
    <t xml:space="preserve">KHOA LUẬT VÀ LÝ LUẬN CHÍNH TRỊ </t>
  </si>
  <si>
    <t xml:space="preserve">       NĂM HỌC: </t>
  </si>
  <si>
    <t>Nhung</t>
  </si>
  <si>
    <t>Hiếu</t>
  </si>
  <si>
    <t>Thảo</t>
  </si>
  <si>
    <t>Thịnh</t>
  </si>
  <si>
    <t>Nam</t>
  </si>
  <si>
    <t>Trang</t>
  </si>
  <si>
    <t>Uyên</t>
  </si>
  <si>
    <t>Bình</t>
  </si>
  <si>
    <t>Dương</t>
  </si>
  <si>
    <t>Hào</t>
  </si>
  <si>
    <t>Nguyễn Văn</t>
  </si>
  <si>
    <t>Phương</t>
  </si>
  <si>
    <t>Tài</t>
  </si>
  <si>
    <t>Thương</t>
  </si>
  <si>
    <t>Phan Đức</t>
  </si>
  <si>
    <t>Trung</t>
  </si>
  <si>
    <t>Tú</t>
  </si>
  <si>
    <t>Tuấn</t>
  </si>
  <si>
    <t xml:space="preserve">Nguyễn Thị Thùy </t>
  </si>
  <si>
    <t>Vân</t>
  </si>
  <si>
    <t>Hà</t>
  </si>
  <si>
    <t>Hoàng</t>
  </si>
  <si>
    <t>Nguyên</t>
  </si>
  <si>
    <t>Phú</t>
  </si>
  <si>
    <t>Phúc</t>
  </si>
  <si>
    <t>Nguyễn Tấn</t>
  </si>
  <si>
    <t>Bảo</t>
  </si>
  <si>
    <t>Đặng Hoàng</t>
  </si>
  <si>
    <t>Hiệp</t>
  </si>
  <si>
    <t>Thái</t>
  </si>
  <si>
    <t>Thi</t>
  </si>
  <si>
    <t>Toàn</t>
  </si>
  <si>
    <t>Trâm</t>
  </si>
  <si>
    <t>Triết</t>
  </si>
  <si>
    <t>Nguyễn Hồng</t>
  </si>
  <si>
    <t>Nguyễn Hoàng</t>
  </si>
  <si>
    <t>Đông</t>
  </si>
  <si>
    <t>Thành</t>
  </si>
  <si>
    <t>Hùng</t>
  </si>
  <si>
    <t>Lê Văn</t>
  </si>
  <si>
    <t>Phạm Thanh</t>
  </si>
  <si>
    <t>Thắng</t>
  </si>
  <si>
    <t>Minh</t>
  </si>
  <si>
    <t>Nhựt</t>
  </si>
  <si>
    <t>Sơn</t>
  </si>
  <si>
    <t>Vũ</t>
  </si>
  <si>
    <t>Nguyễn Mạnh</t>
  </si>
  <si>
    <t>Duy</t>
  </si>
  <si>
    <t>Khoa</t>
  </si>
  <si>
    <t>Tâm</t>
  </si>
  <si>
    <t>Long</t>
  </si>
  <si>
    <t>Nguyễn Minh</t>
  </si>
  <si>
    <t>Châu</t>
  </si>
  <si>
    <t>Cường</t>
  </si>
  <si>
    <t>Hiền</t>
  </si>
  <si>
    <t>Nguyễn Ngọc</t>
  </si>
  <si>
    <t>Thu</t>
  </si>
  <si>
    <t>Nguyễn Phi</t>
  </si>
  <si>
    <t>Thy</t>
  </si>
  <si>
    <t>Trần Minh</t>
  </si>
  <si>
    <t>Trường</t>
  </si>
  <si>
    <t>Nguyễn Ngọc Phương</t>
  </si>
  <si>
    <t>0650070003</t>
  </si>
  <si>
    <t>Lê Ngọc Trâm</t>
  </si>
  <si>
    <t>0650070002</t>
  </si>
  <si>
    <t>Lý Quốc Thiên</t>
  </si>
  <si>
    <t>Ân</t>
  </si>
  <si>
    <t>0650070004</t>
  </si>
  <si>
    <t>Nguyễn Đình</t>
  </si>
  <si>
    <t>0650070006</t>
  </si>
  <si>
    <t>Lê Huy</t>
  </si>
  <si>
    <t>0650070007</t>
  </si>
  <si>
    <t>Đặng Hải Huệ</t>
  </si>
  <si>
    <t>Chi</t>
  </si>
  <si>
    <t>0650070008</t>
  </si>
  <si>
    <t>Nguyễn Thị Diễm</t>
  </si>
  <si>
    <t>0650070009</t>
  </si>
  <si>
    <t>Nguyễn Đạt</t>
  </si>
  <si>
    <t>Danh</t>
  </si>
  <si>
    <t>0650070014</t>
  </si>
  <si>
    <t>Nguyễn Chí</t>
  </si>
  <si>
    <t>Dũng</t>
  </si>
  <si>
    <t>0650070016</t>
  </si>
  <si>
    <t>Phan Thị Mỷ</t>
  </si>
  <si>
    <t>Duyên</t>
  </si>
  <si>
    <t>0650070015</t>
  </si>
  <si>
    <t>0650070010</t>
  </si>
  <si>
    <t>Bùi Thị Anh</t>
  </si>
  <si>
    <t>Đào</t>
  </si>
  <si>
    <t>0650070012</t>
  </si>
  <si>
    <t>Lê Trần Tấn</t>
  </si>
  <si>
    <t>Đạt</t>
  </si>
  <si>
    <t>0650070011</t>
  </si>
  <si>
    <t>Nguyễn Kiều Quốc</t>
  </si>
  <si>
    <t>0650070017</t>
  </si>
  <si>
    <t>Trần Nguyễn Anh</t>
  </si>
  <si>
    <t>0650070018</t>
  </si>
  <si>
    <t>Lê Đình</t>
  </si>
  <si>
    <t>0650070019</t>
  </si>
  <si>
    <t>Huỳnh Văn</t>
  </si>
  <si>
    <t>0650070020</t>
  </si>
  <si>
    <t>0650070023</t>
  </si>
  <si>
    <t>0650070025</t>
  </si>
  <si>
    <t>Phạm Anh</t>
  </si>
  <si>
    <t>0650070028</t>
  </si>
  <si>
    <t>Lê Duy</t>
  </si>
  <si>
    <t>0650070027</t>
  </si>
  <si>
    <t>Phan Hữu</t>
  </si>
  <si>
    <t>Lộc</t>
  </si>
  <si>
    <t>0650070029</t>
  </si>
  <si>
    <t>Nguyễn Tiến</t>
  </si>
  <si>
    <t>Lượng</t>
  </si>
  <si>
    <t>0650070031</t>
  </si>
  <si>
    <t>0650070033</t>
  </si>
  <si>
    <t>Ngô Văn</t>
  </si>
  <si>
    <t>0650070034</t>
  </si>
  <si>
    <t>Nguyễn Phú</t>
  </si>
  <si>
    <t>0650070035</t>
  </si>
  <si>
    <t>Lại Duy</t>
  </si>
  <si>
    <t>Nguyễn</t>
  </si>
  <si>
    <t>0650070036</t>
  </si>
  <si>
    <t>Trương Thảo</t>
  </si>
  <si>
    <t>0650070037</t>
  </si>
  <si>
    <t>Nho</t>
  </si>
  <si>
    <t>0550070033</t>
  </si>
  <si>
    <t>0650070038</t>
  </si>
  <si>
    <t>Nguyễn Thị</t>
  </si>
  <si>
    <t>Oanh</t>
  </si>
  <si>
    <t>0650070039</t>
  </si>
  <si>
    <t>Lê Trần Minh</t>
  </si>
  <si>
    <t>Quang</t>
  </si>
  <si>
    <t>0650070040</t>
  </si>
  <si>
    <t>Lê Tuấn</t>
  </si>
  <si>
    <t>0650070042</t>
  </si>
  <si>
    <t>0650070041</t>
  </si>
  <si>
    <t>Đỗ Anh</t>
  </si>
  <si>
    <t>0650070044</t>
  </si>
  <si>
    <t>Thủy</t>
  </si>
  <si>
    <t>0650070043</t>
  </si>
  <si>
    <t>Phạm Huỳnh Ngọc Uyển</t>
  </si>
  <si>
    <t>0650070045</t>
  </si>
  <si>
    <t>Huỳnh Nhã</t>
  </si>
  <si>
    <t>Trúc</t>
  </si>
  <si>
    <t>0650070046</t>
  </si>
  <si>
    <t>Vũ Văn</t>
  </si>
  <si>
    <t>0650070047</t>
  </si>
  <si>
    <t>Nguyễn Đăng Nhã</t>
  </si>
  <si>
    <t>0650070048</t>
  </si>
  <si>
    <t>Đặng Bảo</t>
  </si>
  <si>
    <t>Đỗ Thị Kim</t>
  </si>
  <si>
    <t>Hiển</t>
  </si>
  <si>
    <t>Nguyễn Thị Hồng</t>
  </si>
  <si>
    <t>Phạm Hoàng</t>
  </si>
  <si>
    <t>Thiên</t>
  </si>
  <si>
    <t>Tuyền</t>
  </si>
  <si>
    <t>Diễm</t>
  </si>
  <si>
    <t>Phạm Thị</t>
  </si>
  <si>
    <t>Thoa</t>
  </si>
  <si>
    <t xml:space="preserve">Nguyễn Tiến </t>
  </si>
  <si>
    <t xml:space="preserve">Phạm Văn </t>
  </si>
  <si>
    <t>Luận</t>
  </si>
  <si>
    <t>Thanh</t>
  </si>
  <si>
    <t>Xuân</t>
  </si>
  <si>
    <t>Phạm Minh</t>
  </si>
  <si>
    <t>Luân</t>
  </si>
  <si>
    <t>Nhân</t>
  </si>
  <si>
    <t>Phong</t>
  </si>
  <si>
    <t>Quỳnh</t>
  </si>
  <si>
    <t xml:space="preserve">Trần Duy </t>
  </si>
  <si>
    <t>Thuận</t>
  </si>
  <si>
    <t xml:space="preserve">Nguyễn Thị Thu </t>
  </si>
  <si>
    <t>0650060002</t>
  </si>
  <si>
    <t>Dương Quốc</t>
  </si>
  <si>
    <t>0650060001</t>
  </si>
  <si>
    <t>Nguyễn Quang</t>
  </si>
  <si>
    <t>Bằng</t>
  </si>
  <si>
    <t>0650060003</t>
  </si>
  <si>
    <t>Bùi Phan Thái</t>
  </si>
  <si>
    <t>0650060007</t>
  </si>
  <si>
    <t>Võ Hoàng Thanh</t>
  </si>
  <si>
    <t>Doanh</t>
  </si>
  <si>
    <t>0650060008</t>
  </si>
  <si>
    <t>Nguyễn Hoàng Anh</t>
  </si>
  <si>
    <t>0550060011</t>
  </si>
  <si>
    <t>Phan Hoàng Tường</t>
  </si>
  <si>
    <t>0650060004</t>
  </si>
  <si>
    <t>Phạm Thành</t>
  </si>
  <si>
    <t>0650060010</t>
  </si>
  <si>
    <t>0650060011</t>
  </si>
  <si>
    <t>0650060048</t>
  </si>
  <si>
    <t>Vũ Minh</t>
  </si>
  <si>
    <t>0650060013</t>
  </si>
  <si>
    <t>Mai Quốc</t>
  </si>
  <si>
    <t>Hoan</t>
  </si>
  <si>
    <t>0650060015</t>
  </si>
  <si>
    <t>Kha</t>
  </si>
  <si>
    <t>0650060016</t>
  </si>
  <si>
    <t>Khánh</t>
  </si>
  <si>
    <t>0650060017</t>
  </si>
  <si>
    <t>Lê Đăng</t>
  </si>
  <si>
    <t>0650060019</t>
  </si>
  <si>
    <t>Trương Thành</t>
  </si>
  <si>
    <t>0650060023</t>
  </si>
  <si>
    <t xml:space="preserve">Đinh Như </t>
  </si>
  <si>
    <t>0650060022</t>
  </si>
  <si>
    <t>Phạm Bá</t>
  </si>
  <si>
    <t>0650060024</t>
  </si>
  <si>
    <t>Nguyễn Thiện</t>
  </si>
  <si>
    <t>0650060025</t>
  </si>
  <si>
    <t>Huỳnh Minh</t>
  </si>
  <si>
    <t>0550060064</t>
  </si>
  <si>
    <t>Phạm Văn</t>
  </si>
  <si>
    <t>0650060026</t>
  </si>
  <si>
    <t>Lê Thiện</t>
  </si>
  <si>
    <t>0550060066</t>
  </si>
  <si>
    <t>Trần Hồng</t>
  </si>
  <si>
    <t>Quân</t>
  </si>
  <si>
    <t>0650060027</t>
  </si>
  <si>
    <t>Nguyễn Phúc Vĩnh</t>
  </si>
  <si>
    <t>San</t>
  </si>
  <si>
    <t>0650060028</t>
  </si>
  <si>
    <t>Tạ Thiên</t>
  </si>
  <si>
    <t>0650060029</t>
  </si>
  <si>
    <t>Thân Đức</t>
  </si>
  <si>
    <t>0650060030</t>
  </si>
  <si>
    <t>0650060032</t>
  </si>
  <si>
    <t>Trần Hửu</t>
  </si>
  <si>
    <t>0650060033</t>
  </si>
  <si>
    <t>0650060034</t>
  </si>
  <si>
    <t>Trần Khởi</t>
  </si>
  <si>
    <t>0650060035</t>
  </si>
  <si>
    <t>Võ Ngọc Kim</t>
  </si>
  <si>
    <t>0650060036</t>
  </si>
  <si>
    <t>Dương Minh</t>
  </si>
  <si>
    <t>Thông</t>
  </si>
  <si>
    <t>0650060037</t>
  </si>
  <si>
    <t>Nguyễn Hoàn Phương</t>
  </si>
  <si>
    <t>0650060039</t>
  </si>
  <si>
    <t>Tín</t>
  </si>
  <si>
    <t>0650060040</t>
  </si>
  <si>
    <t>Nguyễn Văn Minh</t>
  </si>
  <si>
    <t>0650060041</t>
  </si>
  <si>
    <t>Mai Hoàng Anh</t>
  </si>
  <si>
    <t>0650060044</t>
  </si>
  <si>
    <t>0650060045</t>
  </si>
  <si>
    <t>Vinh</t>
  </si>
  <si>
    <t>0650060047</t>
  </si>
  <si>
    <t>Mai Bá</t>
  </si>
  <si>
    <t>Hương</t>
  </si>
  <si>
    <t>0650030003</t>
  </si>
  <si>
    <t>Huỳnh Nhất</t>
  </si>
  <si>
    <t>0650030004</t>
  </si>
  <si>
    <t>0650030013</t>
  </si>
  <si>
    <t>0650030011</t>
  </si>
  <si>
    <t>Phạm Đình</t>
  </si>
  <si>
    <t>0650030014</t>
  </si>
  <si>
    <t>Mai Đức</t>
  </si>
  <si>
    <t>0650030017</t>
  </si>
  <si>
    <t>Lê Trọng</t>
  </si>
  <si>
    <t>0650030023</t>
  </si>
  <si>
    <t>Nguyễn Thị Hoàng</t>
  </si>
  <si>
    <t>Kim</t>
  </si>
  <si>
    <t>0650030025</t>
  </si>
  <si>
    <t>0650030027</t>
  </si>
  <si>
    <t>0650030030</t>
  </si>
  <si>
    <t>Nguyễn Kỳ Chí</t>
  </si>
  <si>
    <t>0650030032</t>
  </si>
  <si>
    <t>Trần Võ</t>
  </si>
  <si>
    <t>Phi</t>
  </si>
  <si>
    <t>0650030033</t>
  </si>
  <si>
    <t>Võ Thanh</t>
  </si>
  <si>
    <t>0650030035</t>
  </si>
  <si>
    <t>Nguyễn Duy</t>
  </si>
  <si>
    <t>0650030037</t>
  </si>
  <si>
    <t>Khương Hữu</t>
  </si>
  <si>
    <t>Phước</t>
  </si>
  <si>
    <t>0650030041</t>
  </si>
  <si>
    <t>0650030047</t>
  </si>
  <si>
    <t>Phạm Quốc</t>
  </si>
  <si>
    <t>0650030052</t>
  </si>
  <si>
    <t xml:space="preserve">Đào Minh </t>
  </si>
  <si>
    <t>0650030053</t>
  </si>
  <si>
    <t>Hà Hoàng</t>
  </si>
  <si>
    <t>Triều</t>
  </si>
  <si>
    <t>0650030056</t>
  </si>
  <si>
    <t>Phan Thị Ngọc</t>
  </si>
  <si>
    <t>Trưng</t>
  </si>
  <si>
    <t>0650030058</t>
  </si>
  <si>
    <t>Tửng</t>
  </si>
  <si>
    <t>0650030062</t>
  </si>
  <si>
    <t xml:space="preserve">Nguyễn Minh Tuấn </t>
  </si>
  <si>
    <t>0650030063</t>
  </si>
  <si>
    <t>0650030006</t>
  </si>
  <si>
    <t xml:space="preserve">Nguyễn Quốc </t>
  </si>
  <si>
    <t>0650030010</t>
  </si>
  <si>
    <t>Lại Thị Ngọc</t>
  </si>
  <si>
    <t>0650030008</t>
  </si>
  <si>
    <t>Nguyễn Phúc Hoa</t>
  </si>
  <si>
    <t>Đăng</t>
  </si>
  <si>
    <t>0650030016</t>
  </si>
  <si>
    <t>0650030020</t>
  </si>
  <si>
    <t>Dương Tấn</t>
  </si>
  <si>
    <t>Khải</t>
  </si>
  <si>
    <t>0650030026</t>
  </si>
  <si>
    <t>Đào Minh</t>
  </si>
  <si>
    <t>0650030040</t>
  </si>
  <si>
    <t>Phượng</t>
  </si>
  <si>
    <t>0650030055</t>
  </si>
  <si>
    <t>Huỳnh Thị Thanh</t>
  </si>
  <si>
    <t>0650030060</t>
  </si>
  <si>
    <t>Nguyễn Cẩm</t>
  </si>
  <si>
    <t>0650030061</t>
  </si>
  <si>
    <t>Việt</t>
  </si>
  <si>
    <t>Hòa</t>
  </si>
  <si>
    <t>Huyền</t>
  </si>
  <si>
    <t>Trần Thị Ánh</t>
  </si>
  <si>
    <t>Nga</t>
  </si>
  <si>
    <t>Quyên</t>
  </si>
  <si>
    <t>Sáng</t>
  </si>
  <si>
    <t>Trần Thị Hồng</t>
  </si>
  <si>
    <t xml:space="preserve">Nguyễn Thị </t>
  </si>
  <si>
    <t>Lưu</t>
  </si>
  <si>
    <t>Bùi Minh</t>
  </si>
  <si>
    <t xml:space="preserve">Nguyễn Duy </t>
  </si>
  <si>
    <t xml:space="preserve">Trương Thị Thu </t>
  </si>
  <si>
    <t>0650030002</t>
  </si>
  <si>
    <t>0650030007</t>
  </si>
  <si>
    <t>0650030065</t>
  </si>
  <si>
    <t>0650030009</t>
  </si>
  <si>
    <t>0650030066</t>
  </si>
  <si>
    <t>0650030021</t>
  </si>
  <si>
    <t>0650030024</t>
  </si>
  <si>
    <t>0650030068</t>
  </si>
  <si>
    <t>0650030028</t>
  </si>
  <si>
    <t>0650030069</t>
  </si>
  <si>
    <t>0650030031</t>
  </si>
  <si>
    <t>0650030034</t>
  </si>
  <si>
    <t>0650030036</t>
  </si>
  <si>
    <t>0650030071</t>
  </si>
  <si>
    <t>0650030039</t>
  </si>
  <si>
    <t>0650030042</t>
  </si>
  <si>
    <t>0650030043</t>
  </si>
  <si>
    <t>0650030045</t>
  </si>
  <si>
    <t>0650030046</t>
  </si>
  <si>
    <t>0650030072</t>
  </si>
  <si>
    <t>0650030048</t>
  </si>
  <si>
    <t>0650030049</t>
  </si>
  <si>
    <t>0650030051</t>
  </si>
  <si>
    <t>0650030054</t>
  </si>
  <si>
    <t>0650030073</t>
  </si>
  <si>
    <t>0650030057</t>
  </si>
  <si>
    <t>0650030059</t>
  </si>
  <si>
    <t>Cao Kỳ</t>
  </si>
  <si>
    <t xml:space="preserve">Võ Tuấn </t>
  </si>
  <si>
    <t>Trần Quỳnh</t>
  </si>
  <si>
    <t xml:space="preserve">Nguyễn Tạ Hoàng </t>
  </si>
  <si>
    <t>Huỳnh Thị Kim</t>
  </si>
  <si>
    <t>Võ Phát</t>
  </si>
  <si>
    <t xml:space="preserve">Nguyễn Đức </t>
  </si>
  <si>
    <t>Trần Thị Kim</t>
  </si>
  <si>
    <t xml:space="preserve">Lê Huỳnh </t>
  </si>
  <si>
    <t>Phạm Tấn</t>
  </si>
  <si>
    <t xml:space="preserve">Khổng Minh </t>
  </si>
  <si>
    <t>Trần Mỹ</t>
  </si>
  <si>
    <t>Trần Duy</t>
  </si>
  <si>
    <t>Đào Hữu Hoài</t>
  </si>
  <si>
    <t xml:space="preserve">Dương Văn </t>
  </si>
  <si>
    <t>Trần Thị Cẩm</t>
  </si>
  <si>
    <t>Phan Bình</t>
  </si>
  <si>
    <t>Trần Thị Tuyết</t>
  </si>
  <si>
    <t>Huỳnh Thị Diễm</t>
  </si>
  <si>
    <t xml:space="preserve">Lê Nguyễn Thanh </t>
  </si>
  <si>
    <t>Diệu</t>
  </si>
  <si>
    <t>Khuê</t>
  </si>
  <si>
    <t>Phúc</t>
  </si>
  <si>
    <t>Thể</t>
  </si>
  <si>
    <t>Tuyết</t>
  </si>
  <si>
    <t xml:space="preserve">Hồ Ngọc </t>
  </si>
  <si>
    <t>Lê Châu Tấn</t>
  </si>
  <si>
    <t xml:space="preserve">Hoàng Khánh </t>
  </si>
  <si>
    <t>0650080023</t>
  </si>
  <si>
    <t>0650110021</t>
  </si>
  <si>
    <t>0650080034</t>
  </si>
  <si>
    <t>0650080037</t>
  </si>
  <si>
    <t>0650080005</t>
  </si>
  <si>
    <t>0750110093</t>
  </si>
  <si>
    <t>0550120100</t>
  </si>
  <si>
    <t>0550120023</t>
  </si>
  <si>
    <t>0350020102</t>
  </si>
  <si>
    <t>%</t>
  </si>
  <si>
    <t xml:space="preserve">Nguyễn </t>
  </si>
  <si>
    <t>0650040262</t>
  </si>
  <si>
    <t>0650040220</t>
  </si>
  <si>
    <t xml:space="preserve">Đỗ Lê Kim </t>
  </si>
  <si>
    <t>0650040259</t>
  </si>
  <si>
    <t xml:space="preserve">Nguyễn Khánh </t>
  </si>
  <si>
    <t>0650040258</t>
  </si>
  <si>
    <t xml:space="preserve">Bùi Anh </t>
  </si>
  <si>
    <t>0650040257</t>
  </si>
  <si>
    <t>Lê Thị Thanh</t>
  </si>
  <si>
    <t>0650040211</t>
  </si>
  <si>
    <t xml:space="preserve">Nguyễn Thị Như </t>
  </si>
  <si>
    <t>0650040256</t>
  </si>
  <si>
    <t xml:space="preserve">Phạm Nguyễn Hữu </t>
  </si>
  <si>
    <t>0650040255</t>
  </si>
  <si>
    <t xml:space="preserve">Đinh Duy </t>
  </si>
  <si>
    <t>0650040253</t>
  </si>
  <si>
    <t>0650040254</t>
  </si>
  <si>
    <t xml:space="preserve">Đặng Thị Ý </t>
  </si>
  <si>
    <t>0650040251</t>
  </si>
  <si>
    <t>Nguyệt</t>
  </si>
  <si>
    <t xml:space="preserve">Nguyễn Thị Thanh </t>
  </si>
  <si>
    <t>0650040250</t>
  </si>
  <si>
    <t xml:space="preserve">Châu Thị Hồng </t>
  </si>
  <si>
    <t>0650040247</t>
  </si>
  <si>
    <t xml:space="preserve">Mlô </t>
  </si>
  <si>
    <t xml:space="preserve">H-Nha </t>
  </si>
  <si>
    <t>0650040245</t>
  </si>
  <si>
    <t xml:space="preserve">Võ Ngọc Bảo </t>
  </si>
  <si>
    <t>0650040244</t>
  </si>
  <si>
    <t>Lê Văn Nam</t>
  </si>
  <si>
    <t>0650040191</t>
  </si>
  <si>
    <t>Lanh</t>
  </si>
  <si>
    <t xml:space="preserve">Hoàng Thị Thúy </t>
  </si>
  <si>
    <t>0650040243</t>
  </si>
  <si>
    <t>Ksơr</t>
  </si>
  <si>
    <t xml:space="preserve">H' Hương </t>
  </si>
  <si>
    <t>0650040242</t>
  </si>
  <si>
    <t>Kiệt</t>
  </si>
  <si>
    <t xml:space="preserve">Trần Minh </t>
  </si>
  <si>
    <t>0650040241</t>
  </si>
  <si>
    <t>0650040240</t>
  </si>
  <si>
    <t>0650040239</t>
  </si>
  <si>
    <t xml:space="preserve">Phạm Huy </t>
  </si>
  <si>
    <t>0650040238</t>
  </si>
  <si>
    <t xml:space="preserve">Kiều Trung </t>
  </si>
  <si>
    <t>0650040236</t>
  </si>
  <si>
    <t xml:space="preserve">Nguyễn Như </t>
  </si>
  <si>
    <t>0650040233</t>
  </si>
  <si>
    <t xml:space="preserve">Nguyễn Cao Bảo </t>
  </si>
  <si>
    <t>0650040230</t>
  </si>
  <si>
    <t xml:space="preserve">Nguyễn Đình </t>
  </si>
  <si>
    <t>0650040229</t>
  </si>
  <si>
    <t>Dung</t>
  </si>
  <si>
    <t>0650040228</t>
  </si>
  <si>
    <t xml:space="preserve">Bùi Thị Kim </t>
  </si>
  <si>
    <t>0650040227</t>
  </si>
  <si>
    <t xml:space="preserve">Trần Quốc </t>
  </si>
  <si>
    <t>0650040226</t>
  </si>
  <si>
    <t>Ghi chú</t>
  </si>
  <si>
    <t>Điểm TKHP</t>
  </si>
  <si>
    <t>Điểm thi</t>
  </si>
  <si>
    <t>Điểm quá trình</t>
  </si>
  <si>
    <t>TÊN</t>
  </si>
  <si>
    <t>HỌ VÀ</t>
  </si>
  <si>
    <t>MASV</t>
  </si>
  <si>
    <t>THÀNH PHỐ HỒ CHÍ MINH</t>
  </si>
  <si>
    <t>ĐƯỜNG LỐI CM CỦA ĐCSVN</t>
  </si>
  <si>
    <t>2020-2021</t>
  </si>
  <si>
    <t>ĐINH THỊ KIM LAN</t>
  </si>
  <si>
    <t>06ĐH_CTN</t>
  </si>
  <si>
    <t>06ĐH_HTTT</t>
  </si>
  <si>
    <t>06ĐH_TĐTH</t>
  </si>
  <si>
    <t>06ĐH_TĐCT</t>
  </si>
  <si>
    <t>06ĐH_KTĐC</t>
  </si>
  <si>
    <t>HỌC PHẦN: ĐƯỜNG LỐI CM CỦA ĐCSVN</t>
  </si>
  <si>
    <t>HỌC KỲ: 2</t>
  </si>
  <si>
    <t>SỐ TÍN CHỈ: 3</t>
  </si>
  <si>
    <t>LỚP: 06ĐH_QĐ2</t>
  </si>
  <si>
    <t>GIẢNG VIÊN: ĐINH THỊ KIM LAN</t>
  </si>
  <si>
    <t>NĂM HỌC: 2020-2021</t>
  </si>
  <si>
    <t>7.5</t>
  </si>
  <si>
    <t>8.5</t>
  </si>
  <si>
    <t>9.5</t>
  </si>
  <si>
    <t>TP HCM, ngày 13 tháng 11 năm 2021</t>
  </si>
  <si>
    <t>BẢNG ĐIỂM HỌC PHẦN</t>
  </si>
  <si>
    <t xml:space="preserve">           TS. Đinh Thị Kim Lan</t>
  </si>
  <si>
    <t xml:space="preserve">      GV giảng dạy</t>
  </si>
  <si>
    <t>TS. Hồ Ngọc Vinh</t>
  </si>
  <si>
    <t xml:space="preserve">           TRƯỞNG BỘ MÔN</t>
  </si>
  <si>
    <t xml:space="preserve">         TS. Đinh Thị Kim Lan</t>
  </si>
  <si>
    <t xml:space="preserve">     GV giảng dạy</t>
  </si>
  <si>
    <t xml:space="preserve">            TS. Hồ Ngọc Vinh</t>
  </si>
  <si>
    <t xml:space="preserve">                TS. Đinh Thị Kim Lan</t>
  </si>
  <si>
    <t xml:space="preserve">          TS. Hồ Ngọc Vinh</t>
  </si>
  <si>
    <t xml:space="preserve">                       TS. Hồ Ngọc Vinh</t>
  </si>
  <si>
    <t xml:space="preserve">          TS. Đinh Thị Kim Lan</t>
  </si>
  <si>
    <r>
      <t xml:space="preserve">        </t>
    </r>
    <r>
      <rPr>
        <b/>
        <sz val="12"/>
        <color theme="1"/>
        <rFont val="Times New Roman"/>
        <family val="1"/>
      </rPr>
      <t>TS. Đinh Thị Kim Lan</t>
    </r>
  </si>
  <si>
    <t xml:space="preserve">           TS. Hồ Ngọc Vinh</t>
  </si>
  <si>
    <t xml:space="preserve">    TS. Đinh Thị Kim Lan</t>
  </si>
  <si>
    <t xml:space="preserve">            GV giảng dạy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</si>
</sst>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i/>
      <sz val="13"/>
      <name val="Times New Roman"/>
      <family val="1"/>
    </font>
    <font>
      <sz val="10.5"/>
      <name val="Times New Roman"/>
      <family val="1"/>
    </font>
    <font>
      <b/>
      <sz val="10.5"/>
      <name val="Times New Roman"/>
      <family val="1"/>
    </font>
    <font>
      <u/>
      <sz val="10.5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8"/>
      </right>
      <top style="dotted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 style="thin">
        <color indexed="8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/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9" fillId="0" borderId="0"/>
    <xf numFmtId="0" fontId="11" fillId="0" borderId="0"/>
    <xf numFmtId="9" fontId="11" fillId="0" borderId="0" applyFont="0" applyFill="0" applyBorder="0" applyAlignment="0" applyProtection="0"/>
    <xf numFmtId="0" fontId="9" fillId="0" borderId="0"/>
  </cellStyleXfs>
  <cellXfs count="166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9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/>
    <xf numFmtId="0" fontId="2" fillId="0" borderId="9" xfId="0" applyFont="1" applyBorder="1" applyAlignment="1">
      <alignment horizontal="right"/>
    </xf>
    <xf numFmtId="9" fontId="4" fillId="0" borderId="9" xfId="0" applyNumberFormat="1" applyFont="1" applyBorder="1" applyAlignment="1">
      <alignment horizontal="right"/>
    </xf>
    <xf numFmtId="0" fontId="2" fillId="0" borderId="0" xfId="0" applyFont="1" applyBorder="1" applyAlignment="1"/>
    <xf numFmtId="0" fontId="2" fillId="0" borderId="10" xfId="0" applyFont="1" applyBorder="1" applyAlignment="1">
      <alignment horizontal="right" vertical="center"/>
    </xf>
    <xf numFmtId="166" fontId="2" fillId="0" borderId="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 applyProtection="1"/>
    <xf numFmtId="164" fontId="4" fillId="0" borderId="9" xfId="0" applyNumberFormat="1" applyFont="1" applyBorder="1" applyAlignment="1">
      <alignment horizontal="center"/>
    </xf>
    <xf numFmtId="165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0" fillId="0" borderId="9" xfId="0" applyNumberFormat="1" applyFont="1" applyFill="1" applyBorder="1" applyAlignment="1" applyProtection="1"/>
    <xf numFmtId="0" fontId="6" fillId="0" borderId="9" xfId="0" quotePrefix="1" applyNumberFormat="1" applyFont="1" applyFill="1" applyBorder="1" applyAlignment="1" applyProtection="1"/>
    <xf numFmtId="0" fontId="8" fillId="0" borderId="0" xfId="2" applyFont="1"/>
    <xf numFmtId="0" fontId="8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8" fillId="0" borderId="0" xfId="2" applyFont="1" applyAlignment="1"/>
    <xf numFmtId="0" fontId="13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2" fontId="13" fillId="0" borderId="9" xfId="2" applyNumberFormat="1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5" fillId="0" borderId="0" xfId="2" applyFont="1" applyAlignment="1"/>
    <xf numFmtId="0" fontId="13" fillId="0" borderId="0" xfId="2" applyFont="1" applyBorder="1" applyAlignment="1"/>
    <xf numFmtId="0" fontId="8" fillId="0" borderId="9" xfId="2" applyFont="1" applyBorder="1" applyAlignment="1">
      <alignment horizontal="center"/>
    </xf>
    <xf numFmtId="0" fontId="13" fillId="0" borderId="9" xfId="2" applyFont="1" applyBorder="1" applyAlignment="1">
      <alignment horizontal="center"/>
    </xf>
    <xf numFmtId="0" fontId="8" fillId="0" borderId="6" xfId="2" applyNumberFormat="1" applyFont="1" applyBorder="1" applyAlignment="1">
      <alignment horizontal="center"/>
    </xf>
    <xf numFmtId="0" fontId="8" fillId="0" borderId="6" xfId="2" applyFont="1" applyFill="1" applyBorder="1" applyAlignment="1">
      <alignment horizontal="center" vertical="center"/>
    </xf>
    <xf numFmtId="165" fontId="8" fillId="0" borderId="15" xfId="2" applyNumberFormat="1" applyFont="1" applyFill="1" applyBorder="1" applyAlignment="1">
      <alignment horizontal="center"/>
    </xf>
    <xf numFmtId="165" fontId="8" fillId="0" borderId="6" xfId="2" applyNumberFormat="1" applyFont="1" applyFill="1" applyBorder="1" applyAlignment="1">
      <alignment horizontal="center" vertical="center"/>
    </xf>
    <xf numFmtId="165" fontId="8" fillId="0" borderId="15" xfId="2" applyNumberFormat="1" applyFont="1" applyFill="1" applyBorder="1" applyAlignment="1" applyProtection="1">
      <alignment horizontal="center"/>
    </xf>
    <xf numFmtId="0" fontId="8" fillId="0" borderId="16" xfId="2" applyNumberFormat="1" applyFont="1" applyFill="1" applyBorder="1" applyAlignment="1" applyProtection="1"/>
    <xf numFmtId="0" fontId="8" fillId="0" borderId="17" xfId="2" applyNumberFormat="1" applyFont="1" applyFill="1" applyBorder="1" applyAlignment="1" applyProtection="1"/>
    <xf numFmtId="0" fontId="12" fillId="0" borderId="18" xfId="2" applyNumberFormat="1" applyFont="1" applyFill="1" applyBorder="1" applyAlignment="1" applyProtection="1">
      <alignment horizontal="center"/>
    </xf>
    <xf numFmtId="0" fontId="8" fillId="0" borderId="19" xfId="2" applyNumberFormat="1" applyFont="1" applyFill="1" applyBorder="1" applyAlignment="1" applyProtection="1">
      <alignment horizontal="center"/>
    </xf>
    <xf numFmtId="0" fontId="8" fillId="0" borderId="20" xfId="2" applyNumberFormat="1" applyFont="1" applyBorder="1" applyAlignment="1">
      <alignment horizontal="center"/>
    </xf>
    <xf numFmtId="0" fontId="8" fillId="0" borderId="20" xfId="2" applyFont="1" applyFill="1" applyBorder="1" applyAlignment="1">
      <alignment horizontal="center" vertical="center"/>
    </xf>
    <xf numFmtId="165" fontId="8" fillId="0" borderId="21" xfId="2" applyNumberFormat="1" applyFont="1" applyFill="1" applyBorder="1" applyAlignment="1">
      <alignment horizontal="center"/>
    </xf>
    <xf numFmtId="165" fontId="8" fillId="0" borderId="20" xfId="2" applyNumberFormat="1" applyFont="1" applyFill="1" applyBorder="1" applyAlignment="1">
      <alignment horizontal="center" vertical="center"/>
    </xf>
    <xf numFmtId="165" fontId="8" fillId="0" borderId="21" xfId="2" applyNumberFormat="1" applyFont="1" applyFill="1" applyBorder="1" applyAlignment="1" applyProtection="1">
      <alignment horizontal="center"/>
    </xf>
    <xf numFmtId="0" fontId="8" fillId="2" borderId="22" xfId="2" applyNumberFormat="1" applyFont="1" applyFill="1" applyBorder="1" applyAlignment="1" applyProtection="1"/>
    <xf numFmtId="0" fontId="8" fillId="2" borderId="12" xfId="2" applyNumberFormat="1" applyFont="1" applyFill="1" applyBorder="1" applyAlignment="1" applyProtection="1"/>
    <xf numFmtId="0" fontId="12" fillId="2" borderId="11" xfId="2" applyNumberFormat="1" applyFont="1" applyFill="1" applyBorder="1" applyAlignment="1" applyProtection="1">
      <alignment horizontal="center"/>
    </xf>
    <xf numFmtId="0" fontId="8" fillId="0" borderId="23" xfId="2" applyNumberFormat="1" applyFont="1" applyFill="1" applyBorder="1" applyAlignment="1" applyProtection="1">
      <alignment horizontal="center"/>
    </xf>
    <xf numFmtId="0" fontId="8" fillId="2" borderId="24" xfId="2" applyNumberFormat="1" applyFont="1" applyFill="1" applyBorder="1" applyAlignment="1" applyProtection="1"/>
    <xf numFmtId="0" fontId="8" fillId="2" borderId="25" xfId="2" applyNumberFormat="1" applyFont="1" applyFill="1" applyBorder="1" applyAlignment="1" applyProtection="1"/>
    <xf numFmtId="0" fontId="12" fillId="2" borderId="26" xfId="2" applyNumberFormat="1" applyFont="1" applyFill="1" applyBorder="1" applyAlignment="1" applyProtection="1">
      <alignment horizontal="center"/>
    </xf>
    <xf numFmtId="0" fontId="8" fillId="0" borderId="27" xfId="2" applyNumberFormat="1" applyFont="1" applyFill="1" applyBorder="1" applyAlignment="1" applyProtection="1">
      <alignment horizontal="center"/>
    </xf>
    <xf numFmtId="0" fontId="8" fillId="2" borderId="13" xfId="2" applyNumberFormat="1" applyFont="1" applyFill="1" applyBorder="1" applyAlignment="1" applyProtection="1"/>
    <xf numFmtId="0" fontId="8" fillId="2" borderId="28" xfId="2" applyNumberFormat="1" applyFont="1" applyFill="1" applyBorder="1" applyAlignment="1" applyProtection="1"/>
    <xf numFmtId="0" fontId="12" fillId="2" borderId="29" xfId="2" applyNumberFormat="1" applyFont="1" applyFill="1" applyBorder="1" applyAlignment="1" applyProtection="1">
      <alignment horizontal="center"/>
    </xf>
    <xf numFmtId="0" fontId="8" fillId="0" borderId="30" xfId="2" applyNumberFormat="1" applyFont="1" applyFill="1" applyBorder="1" applyAlignment="1" applyProtection="1">
      <alignment horizontal="center"/>
    </xf>
    <xf numFmtId="0" fontId="8" fillId="2" borderId="31" xfId="2" applyNumberFormat="1" applyFont="1" applyFill="1" applyBorder="1" applyAlignment="1" applyProtection="1"/>
    <xf numFmtId="0" fontId="8" fillId="2" borderId="32" xfId="2" applyNumberFormat="1" applyFont="1" applyFill="1" applyBorder="1" applyAlignment="1" applyProtection="1"/>
    <xf numFmtId="0" fontId="12" fillId="2" borderId="33" xfId="2" applyNumberFormat="1" applyFont="1" applyFill="1" applyBorder="1" applyAlignment="1" applyProtection="1">
      <alignment horizontal="center"/>
    </xf>
    <xf numFmtId="0" fontId="8" fillId="0" borderId="34" xfId="2" applyNumberFormat="1" applyFont="1" applyFill="1" applyBorder="1" applyAlignment="1" applyProtection="1">
      <alignment horizontal="center"/>
    </xf>
    <xf numFmtId="0" fontId="8" fillId="0" borderId="35" xfId="2" applyNumberFormat="1" applyFont="1" applyBorder="1" applyAlignment="1">
      <alignment horizontal="center"/>
    </xf>
    <xf numFmtId="0" fontId="8" fillId="0" borderId="35" xfId="2" applyFont="1" applyFill="1" applyBorder="1" applyAlignment="1">
      <alignment horizontal="center" vertical="center"/>
    </xf>
    <xf numFmtId="165" fontId="8" fillId="0" borderId="36" xfId="2" applyNumberFormat="1" applyFont="1" applyFill="1" applyBorder="1" applyAlignment="1">
      <alignment horizontal="center"/>
    </xf>
    <xf numFmtId="165" fontId="8" fillId="0" borderId="35" xfId="2" applyNumberFormat="1" applyFont="1" applyFill="1" applyBorder="1" applyAlignment="1">
      <alignment horizontal="center" vertical="center"/>
    </xf>
    <xf numFmtId="165" fontId="8" fillId="0" borderId="36" xfId="2" applyNumberFormat="1" applyFont="1" applyFill="1" applyBorder="1" applyAlignment="1" applyProtection="1">
      <alignment horizontal="center"/>
    </xf>
    <xf numFmtId="0" fontId="8" fillId="0" borderId="37" xfId="2" applyNumberFormat="1" applyFont="1" applyFill="1" applyBorder="1" applyAlignment="1" applyProtection="1">
      <alignment horizontal="center"/>
    </xf>
    <xf numFmtId="0" fontId="8" fillId="0" borderId="0" xfId="2" applyFont="1" applyBorder="1"/>
    <xf numFmtId="0" fontId="14" fillId="0" borderId="6" xfId="2" applyFont="1" applyBorder="1" applyAlignment="1">
      <alignment horizontal="center" vertical="center" wrapText="1"/>
    </xf>
    <xf numFmtId="9" fontId="14" fillId="0" borderId="6" xfId="2" applyNumberFormat="1" applyFont="1" applyBorder="1" applyAlignment="1">
      <alignment horizontal="center" vertical="center" wrapText="1"/>
    </xf>
    <xf numFmtId="9" fontId="14" fillId="0" borderId="6" xfId="3" applyFont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0" fontId="13" fillId="0" borderId="0" xfId="2" applyFont="1" applyAlignment="1"/>
    <xf numFmtId="0" fontId="16" fillId="0" borderId="0" xfId="2" applyFont="1"/>
    <xf numFmtId="0" fontId="16" fillId="0" borderId="0" xfId="2" applyFont="1" applyAlignment="1">
      <alignment horizontal="center"/>
    </xf>
    <xf numFmtId="165" fontId="8" fillId="0" borderId="9" xfId="0" applyNumberFormat="1" applyFont="1" applyFill="1" applyBorder="1" applyAlignment="1">
      <alignment horizontal="center" vertical="center"/>
    </xf>
    <xf numFmtId="165" fontId="10" fillId="0" borderId="37" xfId="4" applyNumberFormat="1" applyFont="1" applyBorder="1" applyAlignment="1">
      <alignment horizontal="center" vertical="center"/>
    </xf>
    <xf numFmtId="165" fontId="10" fillId="0" borderId="41" xfId="4" applyNumberFormat="1" applyFont="1" applyFill="1" applyBorder="1" applyAlignment="1">
      <alignment horizontal="center" vertical="center"/>
    </xf>
    <xf numFmtId="0" fontId="19" fillId="0" borderId="0" xfId="0" applyFont="1"/>
    <xf numFmtId="0" fontId="1" fillId="0" borderId="0" xfId="0" applyFont="1"/>
    <xf numFmtId="0" fontId="20" fillId="0" borderId="0" xfId="0" applyFo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66" fontId="2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center"/>
    </xf>
    <xf numFmtId="0" fontId="10" fillId="0" borderId="0" xfId="0" applyNumberFormat="1" applyFont="1" applyFill="1" applyBorder="1" applyAlignment="1" applyProtection="1"/>
    <xf numFmtId="165" fontId="8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Border="1"/>
    <xf numFmtId="0" fontId="21" fillId="0" borderId="0" xfId="0" applyFont="1"/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textRotation="90" readingOrder="1"/>
    </xf>
    <xf numFmtId="0" fontId="2" fillId="0" borderId="6" xfId="0" applyFont="1" applyBorder="1" applyAlignment="1">
      <alignment horizontal="center" vertical="center" textRotation="90" readingOrder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4" fillId="0" borderId="2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3" fillId="0" borderId="0" xfId="2" applyFont="1" applyAlignment="1">
      <alignment horizontal="left"/>
    </xf>
    <xf numFmtId="0" fontId="13" fillId="0" borderId="4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5" xfId="2" applyFont="1" applyBorder="1" applyAlignment="1">
      <alignment horizontal="left" vertical="center"/>
    </xf>
    <xf numFmtId="0" fontId="13" fillId="0" borderId="4" xfId="2" applyFont="1" applyBorder="1" applyAlignment="1">
      <alignment horizontal="left"/>
    </xf>
    <xf numFmtId="0" fontId="13" fillId="0" borderId="14" xfId="2" applyFont="1" applyBorder="1" applyAlignment="1">
      <alignment horizontal="left"/>
    </xf>
    <xf numFmtId="0" fontId="13" fillId="0" borderId="5" xfId="2" applyFont="1" applyBorder="1" applyAlignment="1">
      <alignment horizontal="left"/>
    </xf>
    <xf numFmtId="0" fontId="14" fillId="0" borderId="1" xfId="2" applyFont="1" applyBorder="1" applyAlignment="1">
      <alignment horizontal="center" vertical="center" wrapText="1"/>
    </xf>
    <xf numFmtId="0" fontId="14" fillId="0" borderId="38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textRotation="90"/>
    </xf>
    <xf numFmtId="0" fontId="12" fillId="0" borderId="38" xfId="2" applyFont="1" applyBorder="1" applyAlignment="1">
      <alignment horizontal="center" vertical="center" textRotation="90"/>
    </xf>
    <xf numFmtId="0" fontId="12" fillId="0" borderId="6" xfId="2" applyFont="1" applyBorder="1" applyAlignment="1">
      <alignment horizontal="center" vertical="center" textRotation="90"/>
    </xf>
    <xf numFmtId="0" fontId="14" fillId="0" borderId="1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1" fontId="14" fillId="0" borderId="1" xfId="2" applyNumberFormat="1" applyFont="1" applyBorder="1" applyAlignment="1">
      <alignment horizontal="center" vertical="center" wrapText="1"/>
    </xf>
    <xf numFmtId="1" fontId="14" fillId="0" borderId="6" xfId="2" applyNumberFormat="1" applyFont="1" applyBorder="1" applyAlignment="1">
      <alignment horizontal="center" vertical="center" wrapText="1"/>
    </xf>
    <xf numFmtId="0" fontId="17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23" fillId="0" borderId="0" xfId="0" applyFont="1"/>
    <xf numFmtId="0" fontId="13" fillId="0" borderId="0" xfId="2" applyFont="1"/>
    <xf numFmtId="0" fontId="2" fillId="0" borderId="0" xfId="2" applyFont="1" applyAlignment="1">
      <alignment horizontal="center"/>
    </xf>
  </cellXfs>
  <cellStyles count="5">
    <cellStyle name="Normal" xfId="0" builtinId="0"/>
    <cellStyle name="Normal 2" xfId="1"/>
    <cellStyle name="Normal 3" xfId="2"/>
    <cellStyle name="Normal_Sheet2_1" xfId="4"/>
    <cellStyle name="Percent 2" xfId="3"/>
  </cellStyles>
  <dxfs count="14">
    <dxf>
      <font>
        <b val="0"/>
        <i val="0"/>
        <condense val="0"/>
        <extend val="0"/>
      </font>
      <fill>
        <patternFill>
          <bgColor indexed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theme="0"/>
          <bgColor rgb="FFFFFFFF"/>
        </patternFill>
      </fill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4"/>
  <sheetViews>
    <sheetView view="pageLayout" zoomScaleNormal="100" workbookViewId="0">
      <selection activeCell="I12" sqref="I12:I13"/>
    </sheetView>
  </sheetViews>
  <sheetFormatPr defaultColWidth="8.85546875" defaultRowHeight="15" x14ac:dyDescent="0.25"/>
  <cols>
    <col min="1" max="1" width="4.7109375" customWidth="1"/>
    <col min="2" max="2" width="13.85546875" customWidth="1"/>
    <col min="3" max="3" width="25.7109375" customWidth="1"/>
    <col min="4" max="4" width="8.85546875" customWidth="1"/>
    <col min="5" max="5" width="7.140625" customWidth="1"/>
    <col min="6" max="6" width="8.140625" customWidth="1"/>
    <col min="7" max="7" width="7.42578125" customWidth="1"/>
    <col min="8" max="8" width="6.85546875" customWidth="1"/>
    <col min="9" max="9" width="12.140625" customWidth="1"/>
  </cols>
  <sheetData>
    <row r="1" spans="1:9" ht="15.75" x14ac:dyDescent="0.25">
      <c r="A1" s="108" t="s">
        <v>0</v>
      </c>
      <c r="B1" s="108"/>
      <c r="C1" s="108"/>
      <c r="D1" s="108"/>
      <c r="E1" s="108" t="s">
        <v>1</v>
      </c>
      <c r="F1" s="108"/>
      <c r="G1" s="108"/>
      <c r="H1" s="108"/>
      <c r="I1" s="108"/>
    </row>
    <row r="2" spans="1:9" ht="15.75" x14ac:dyDescent="0.25">
      <c r="A2" s="108" t="s">
        <v>2</v>
      </c>
      <c r="B2" s="108"/>
      <c r="C2" s="108"/>
      <c r="D2" s="108"/>
      <c r="E2" s="126" t="s">
        <v>3</v>
      </c>
      <c r="F2" s="126"/>
      <c r="G2" s="126"/>
      <c r="H2" s="126"/>
      <c r="I2" s="126"/>
    </row>
    <row r="3" spans="1:9" ht="15.75" x14ac:dyDescent="0.25">
      <c r="A3" s="108" t="s">
        <v>4</v>
      </c>
      <c r="B3" s="108"/>
      <c r="C3" s="108"/>
      <c r="D3" s="108"/>
      <c r="E3" s="1"/>
      <c r="F3" s="1"/>
      <c r="G3" s="1"/>
      <c r="H3" s="1"/>
      <c r="I3" s="1"/>
    </row>
    <row r="4" spans="1:9" ht="15.75" x14ac:dyDescent="0.25">
      <c r="A4" s="108" t="s">
        <v>28</v>
      </c>
      <c r="B4" s="108"/>
      <c r="C4" s="108"/>
      <c r="D4" s="108"/>
      <c r="E4" s="1"/>
      <c r="F4" s="1"/>
      <c r="G4" s="1"/>
      <c r="H4" s="1"/>
      <c r="I4" s="1"/>
    </row>
    <row r="5" spans="1:9" ht="15.95" x14ac:dyDescent="0.2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25" t="s">
        <v>505</v>
      </c>
      <c r="B6" s="125"/>
      <c r="C6" s="125"/>
      <c r="D6" s="125"/>
      <c r="E6" s="125"/>
      <c r="F6" s="125"/>
      <c r="G6" s="125"/>
      <c r="H6" s="125"/>
      <c r="I6" s="125"/>
    </row>
    <row r="7" spans="1:9" ht="15.95" x14ac:dyDescent="0.2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109" t="s">
        <v>5</v>
      </c>
      <c r="B8" s="109"/>
      <c r="C8" s="109" t="s">
        <v>487</v>
      </c>
      <c r="D8" s="109"/>
      <c r="E8" s="109" t="s">
        <v>6</v>
      </c>
      <c r="F8" s="109"/>
      <c r="G8" s="161">
        <v>3</v>
      </c>
      <c r="H8" s="161"/>
      <c r="I8" s="3"/>
    </row>
    <row r="9" spans="1:9" ht="15.75" x14ac:dyDescent="0.25">
      <c r="A9" s="109" t="s">
        <v>7</v>
      </c>
      <c r="B9" s="109"/>
      <c r="C9" s="109" t="s">
        <v>491</v>
      </c>
      <c r="D9" s="109"/>
      <c r="E9" s="109" t="s">
        <v>8</v>
      </c>
      <c r="F9" s="109"/>
      <c r="G9" s="161">
        <v>2</v>
      </c>
      <c r="H9" s="161"/>
      <c r="I9" s="3"/>
    </row>
    <row r="10" spans="1:9" ht="15.75" x14ac:dyDescent="0.25">
      <c r="A10" s="109" t="s">
        <v>9</v>
      </c>
      <c r="B10" s="109"/>
      <c r="C10" s="109" t="s">
        <v>489</v>
      </c>
      <c r="D10" s="109"/>
      <c r="E10" s="16" t="s">
        <v>29</v>
      </c>
      <c r="F10" s="4"/>
      <c r="G10" s="162" t="s">
        <v>488</v>
      </c>
      <c r="H10" s="162"/>
      <c r="I10" s="1"/>
    </row>
    <row r="11" spans="1:9" ht="15.95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10" t="s">
        <v>10</v>
      </c>
      <c r="B12" s="112" t="s">
        <v>11</v>
      </c>
      <c r="C12" s="114" t="s">
        <v>12</v>
      </c>
      <c r="D12" s="115"/>
      <c r="E12" s="5" t="s">
        <v>13</v>
      </c>
      <c r="F12" s="5" t="s">
        <v>14</v>
      </c>
      <c r="G12" s="118" t="s">
        <v>15</v>
      </c>
      <c r="H12" s="119"/>
      <c r="I12" s="120" t="s">
        <v>16</v>
      </c>
    </row>
    <row r="13" spans="1:9" ht="15.75" x14ac:dyDescent="0.25">
      <c r="A13" s="111"/>
      <c r="B13" s="113"/>
      <c r="C13" s="116"/>
      <c r="D13" s="117"/>
      <c r="E13" s="6">
        <v>0.3</v>
      </c>
      <c r="F13" s="6">
        <v>0.7</v>
      </c>
      <c r="G13" s="7" t="s">
        <v>17</v>
      </c>
      <c r="H13" s="7" t="s">
        <v>18</v>
      </c>
      <c r="I13" s="121"/>
    </row>
    <row r="14" spans="1:9" ht="15.95" x14ac:dyDescent="0.2">
      <c r="A14" s="8">
        <v>1</v>
      </c>
      <c r="B14" s="8">
        <v>2</v>
      </c>
      <c r="C14" s="122">
        <v>3</v>
      </c>
      <c r="D14" s="122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19">
        <v>1</v>
      </c>
      <c r="B15" s="18" t="s">
        <v>92</v>
      </c>
      <c r="C15" s="18" t="s">
        <v>93</v>
      </c>
      <c r="D15" s="18" t="s">
        <v>23</v>
      </c>
      <c r="E15" s="91">
        <v>9</v>
      </c>
      <c r="F15" s="20">
        <v>7</v>
      </c>
      <c r="G15" s="20">
        <f>E15*$E$13+F15*$F$13</f>
        <v>7.6</v>
      </c>
      <c r="H15" s="17" t="str">
        <f>IF(G15&lt;4,"F",IF(G15&lt;=4.9,"D",IF(G15&lt;=5.4,"D+",IF(G15&lt;=5.9,"C",IF(G15&lt;=6.9,"C+",IF(G15&lt;=7.9,"B",IF(G15&lt;=8.4,"B+","A")))))))</f>
        <v>B</v>
      </c>
      <c r="I15" s="21"/>
    </row>
    <row r="16" spans="1:9" ht="16.5" x14ac:dyDescent="0.25">
      <c r="A16" s="19">
        <v>2</v>
      </c>
      <c r="B16" s="18" t="s">
        <v>94</v>
      </c>
      <c r="C16" s="18" t="s">
        <v>95</v>
      </c>
      <c r="D16" s="18" t="s">
        <v>96</v>
      </c>
      <c r="E16" s="91">
        <v>8</v>
      </c>
      <c r="F16" s="20">
        <v>8.5</v>
      </c>
      <c r="G16" s="20">
        <f t="shared" ref="G16:G62" si="0">E16*$E$13+F16*$F$13</f>
        <v>8.35</v>
      </c>
      <c r="H16" s="17" t="str">
        <f t="shared" ref="H16:H62" si="1">IF(G16&lt;4,"F",IF(G16&lt;=4.9,"D",IF(G16&lt;=5.4,"D+",IF(G16&lt;=5.9,"C",IF(G16&lt;=6.9,"C+",IF(G16&lt;=7.9,"B",IF(G16&lt;=8.4,"B+","A")))))))</f>
        <v>B+</v>
      </c>
      <c r="I16" s="21"/>
    </row>
    <row r="17" spans="1:9" ht="16.5" x14ac:dyDescent="0.25">
      <c r="A17" s="19">
        <v>3</v>
      </c>
      <c r="B17" s="18" t="s">
        <v>97</v>
      </c>
      <c r="C17" s="18" t="s">
        <v>98</v>
      </c>
      <c r="D17" s="18" t="s">
        <v>56</v>
      </c>
      <c r="E17" s="91">
        <v>8</v>
      </c>
      <c r="F17" s="20">
        <v>8</v>
      </c>
      <c r="G17" s="20">
        <f t="shared" si="0"/>
        <v>8</v>
      </c>
      <c r="H17" s="17" t="str">
        <f t="shared" si="1"/>
        <v>B+</v>
      </c>
      <c r="I17" s="21"/>
    </row>
    <row r="18" spans="1:9" ht="16.5" x14ac:dyDescent="0.25">
      <c r="A18" s="19">
        <v>4</v>
      </c>
      <c r="B18" s="18" t="s">
        <v>99</v>
      </c>
      <c r="C18" s="18" t="s">
        <v>100</v>
      </c>
      <c r="D18" s="18" t="s">
        <v>37</v>
      </c>
      <c r="E18" s="91">
        <v>9</v>
      </c>
      <c r="F18" s="20">
        <v>7.5</v>
      </c>
      <c r="G18" s="20">
        <f t="shared" si="0"/>
        <v>7.9499999999999993</v>
      </c>
      <c r="H18" s="17" t="str">
        <f t="shared" si="1"/>
        <v>B+</v>
      </c>
      <c r="I18" s="21"/>
    </row>
    <row r="19" spans="1:9" ht="16.5" x14ac:dyDescent="0.25">
      <c r="A19" s="19">
        <v>5</v>
      </c>
      <c r="B19" s="18" t="s">
        <v>101</v>
      </c>
      <c r="C19" s="18" t="s">
        <v>102</v>
      </c>
      <c r="D19" s="18" t="s">
        <v>103</v>
      </c>
      <c r="E19" s="91">
        <v>7.5</v>
      </c>
      <c r="F19" s="20">
        <v>7.5</v>
      </c>
      <c r="G19" s="20">
        <f t="shared" si="0"/>
        <v>7.5</v>
      </c>
      <c r="H19" s="17" t="str">
        <f t="shared" si="1"/>
        <v>B</v>
      </c>
      <c r="I19" s="21"/>
    </row>
    <row r="20" spans="1:9" ht="16.5" x14ac:dyDescent="0.25">
      <c r="A20" s="19">
        <v>6</v>
      </c>
      <c r="B20" s="18" t="s">
        <v>104</v>
      </c>
      <c r="C20" s="18" t="s">
        <v>105</v>
      </c>
      <c r="D20" s="18" t="s">
        <v>103</v>
      </c>
      <c r="E20" s="91">
        <v>8.5</v>
      </c>
      <c r="F20" s="20">
        <v>8</v>
      </c>
      <c r="G20" s="20">
        <f t="shared" si="0"/>
        <v>8.1499999999999986</v>
      </c>
      <c r="H20" s="17" t="str">
        <f t="shared" si="1"/>
        <v>B+</v>
      </c>
      <c r="I20" s="21"/>
    </row>
    <row r="21" spans="1:9" ht="16.5" x14ac:dyDescent="0.25">
      <c r="A21" s="19">
        <v>7</v>
      </c>
      <c r="B21" s="18" t="s">
        <v>106</v>
      </c>
      <c r="C21" s="18" t="s">
        <v>107</v>
      </c>
      <c r="D21" s="18" t="s">
        <v>108</v>
      </c>
      <c r="E21" s="91">
        <v>0</v>
      </c>
      <c r="F21" s="20">
        <v>0</v>
      </c>
      <c r="G21" s="20">
        <f t="shared" si="0"/>
        <v>0</v>
      </c>
      <c r="H21" s="17" t="str">
        <f t="shared" si="1"/>
        <v>F</v>
      </c>
      <c r="I21" s="21"/>
    </row>
    <row r="22" spans="1:9" ht="16.5" x14ac:dyDescent="0.25">
      <c r="A22" s="19">
        <v>8</v>
      </c>
      <c r="B22" s="18" t="s">
        <v>109</v>
      </c>
      <c r="C22" s="18" t="s">
        <v>110</v>
      </c>
      <c r="D22" s="18" t="s">
        <v>111</v>
      </c>
      <c r="E22" s="91">
        <v>0</v>
      </c>
      <c r="F22" s="20">
        <v>0</v>
      </c>
      <c r="G22" s="20">
        <f t="shared" si="0"/>
        <v>0</v>
      </c>
      <c r="H22" s="17" t="str">
        <f t="shared" si="1"/>
        <v>F</v>
      </c>
      <c r="I22" s="21"/>
    </row>
    <row r="23" spans="1:9" ht="16.5" x14ac:dyDescent="0.25">
      <c r="A23" s="19">
        <v>9</v>
      </c>
      <c r="B23" s="18" t="s">
        <v>112</v>
      </c>
      <c r="C23" s="18" t="s">
        <v>113</v>
      </c>
      <c r="D23" s="18" t="s">
        <v>114</v>
      </c>
      <c r="E23" s="91">
        <v>8</v>
      </c>
      <c r="F23" s="20">
        <v>9</v>
      </c>
      <c r="G23" s="20">
        <f t="shared" si="0"/>
        <v>8.6999999999999993</v>
      </c>
      <c r="H23" s="17" t="str">
        <f t="shared" si="1"/>
        <v>A</v>
      </c>
      <c r="I23" s="21"/>
    </row>
    <row r="24" spans="1:9" ht="16.5" x14ac:dyDescent="0.25">
      <c r="A24" s="19">
        <v>10</v>
      </c>
      <c r="B24" s="18" t="s">
        <v>115</v>
      </c>
      <c r="C24" s="18" t="s">
        <v>98</v>
      </c>
      <c r="D24" s="18" t="s">
        <v>38</v>
      </c>
      <c r="E24" s="91">
        <v>8</v>
      </c>
      <c r="F24" s="20">
        <v>8</v>
      </c>
      <c r="G24" s="20">
        <f t="shared" si="0"/>
        <v>8</v>
      </c>
      <c r="H24" s="17" t="str">
        <f t="shared" si="1"/>
        <v>B+</v>
      </c>
      <c r="I24" s="21"/>
    </row>
    <row r="25" spans="1:9" ht="16.5" x14ac:dyDescent="0.25">
      <c r="A25" s="19">
        <v>11</v>
      </c>
      <c r="B25" s="18" t="s">
        <v>116</v>
      </c>
      <c r="C25" s="18" t="s">
        <v>117</v>
      </c>
      <c r="D25" s="18" t="s">
        <v>118</v>
      </c>
      <c r="E25" s="91">
        <v>8</v>
      </c>
      <c r="F25" s="20">
        <v>8</v>
      </c>
      <c r="G25" s="20">
        <f t="shared" si="0"/>
        <v>8</v>
      </c>
      <c r="H25" s="17" t="str">
        <f t="shared" si="1"/>
        <v>B+</v>
      </c>
      <c r="I25" s="21"/>
    </row>
    <row r="26" spans="1:9" ht="16.5" x14ac:dyDescent="0.25">
      <c r="A26" s="19">
        <v>12</v>
      </c>
      <c r="B26" s="18" t="s">
        <v>119</v>
      </c>
      <c r="C26" s="18" t="s">
        <v>120</v>
      </c>
      <c r="D26" s="18" t="s">
        <v>121</v>
      </c>
      <c r="E26" s="91">
        <v>0</v>
      </c>
      <c r="F26" s="20">
        <v>0</v>
      </c>
      <c r="G26" s="20">
        <f t="shared" si="0"/>
        <v>0</v>
      </c>
      <c r="H26" s="17" t="str">
        <f t="shared" si="1"/>
        <v>F</v>
      </c>
      <c r="I26" s="21"/>
    </row>
    <row r="27" spans="1:9" ht="16.5" x14ac:dyDescent="0.25">
      <c r="A27" s="19">
        <v>13</v>
      </c>
      <c r="B27" s="18" t="s">
        <v>122</v>
      </c>
      <c r="C27" s="18" t="s">
        <v>123</v>
      </c>
      <c r="D27" s="18" t="s">
        <v>121</v>
      </c>
      <c r="E27" s="91">
        <v>8.5</v>
      </c>
      <c r="F27" s="20">
        <v>8</v>
      </c>
      <c r="G27" s="20">
        <f t="shared" si="0"/>
        <v>8.1499999999999986</v>
      </c>
      <c r="H27" s="17" t="str">
        <f t="shared" si="1"/>
        <v>B+</v>
      </c>
      <c r="I27" s="21"/>
    </row>
    <row r="28" spans="1:9" ht="16.5" x14ac:dyDescent="0.25">
      <c r="A28" s="19">
        <v>14</v>
      </c>
      <c r="B28" s="18" t="s">
        <v>124</v>
      </c>
      <c r="C28" s="18" t="s">
        <v>125</v>
      </c>
      <c r="D28" s="18" t="s">
        <v>39</v>
      </c>
      <c r="E28" s="91">
        <v>9</v>
      </c>
      <c r="F28" s="20">
        <v>5.5</v>
      </c>
      <c r="G28" s="20">
        <f t="shared" si="0"/>
        <v>6.5499999999999989</v>
      </c>
      <c r="H28" s="17" t="str">
        <f t="shared" si="1"/>
        <v>C+</v>
      </c>
      <c r="I28" s="21"/>
    </row>
    <row r="29" spans="1:9" ht="16.5" x14ac:dyDescent="0.25">
      <c r="A29" s="19">
        <v>15</v>
      </c>
      <c r="B29" s="18" t="s">
        <v>126</v>
      </c>
      <c r="C29" s="18" t="s">
        <v>127</v>
      </c>
      <c r="D29" s="18" t="s">
        <v>31</v>
      </c>
      <c r="E29" s="91">
        <v>8</v>
      </c>
      <c r="F29" s="20">
        <v>7</v>
      </c>
      <c r="G29" s="20">
        <f t="shared" si="0"/>
        <v>7.2999999999999989</v>
      </c>
      <c r="H29" s="17" t="str">
        <f t="shared" si="1"/>
        <v>B</v>
      </c>
      <c r="I29" s="21"/>
    </row>
    <row r="30" spans="1:9" ht="16.5" x14ac:dyDescent="0.25">
      <c r="A30" s="19">
        <v>16</v>
      </c>
      <c r="B30" s="18" t="s">
        <v>128</v>
      </c>
      <c r="C30" s="18" t="s">
        <v>129</v>
      </c>
      <c r="D30" s="18" t="s">
        <v>68</v>
      </c>
      <c r="E30" s="91">
        <v>8</v>
      </c>
      <c r="F30" s="20">
        <v>7</v>
      </c>
      <c r="G30" s="20">
        <f t="shared" si="0"/>
        <v>7.2999999999999989</v>
      </c>
      <c r="H30" s="17" t="str">
        <f t="shared" si="1"/>
        <v>B</v>
      </c>
      <c r="I30" s="21"/>
    </row>
    <row r="31" spans="1:9" ht="16.5" x14ac:dyDescent="0.25">
      <c r="A31" s="19">
        <v>17</v>
      </c>
      <c r="B31" s="18" t="s">
        <v>130</v>
      </c>
      <c r="C31" s="18" t="s">
        <v>87</v>
      </c>
      <c r="D31" s="18" t="s">
        <v>68</v>
      </c>
      <c r="E31" s="91">
        <v>7.5</v>
      </c>
      <c r="F31" s="20">
        <v>6.5</v>
      </c>
      <c r="G31" s="20">
        <f t="shared" si="0"/>
        <v>6.8</v>
      </c>
      <c r="H31" s="17" t="str">
        <f t="shared" si="1"/>
        <v>C+</v>
      </c>
      <c r="I31" s="21"/>
    </row>
    <row r="32" spans="1:9" ht="16.5" x14ac:dyDescent="0.25">
      <c r="A32" s="19">
        <v>18</v>
      </c>
      <c r="B32" s="18" t="s">
        <v>131</v>
      </c>
      <c r="C32" s="18" t="s">
        <v>65</v>
      </c>
      <c r="D32" s="18" t="s">
        <v>24</v>
      </c>
      <c r="E32" s="91">
        <v>8</v>
      </c>
      <c r="F32" s="20">
        <v>5.5</v>
      </c>
      <c r="G32" s="20">
        <f t="shared" si="0"/>
        <v>6.25</v>
      </c>
      <c r="H32" s="17" t="str">
        <f t="shared" si="1"/>
        <v>C+</v>
      </c>
      <c r="I32" s="21"/>
    </row>
    <row r="33" spans="1:9" ht="16.5" x14ac:dyDescent="0.25">
      <c r="A33" s="19">
        <v>19</v>
      </c>
      <c r="B33" s="18" t="s">
        <v>132</v>
      </c>
      <c r="C33" s="18" t="s">
        <v>133</v>
      </c>
      <c r="D33" s="18" t="s">
        <v>78</v>
      </c>
      <c r="E33" s="91">
        <v>8</v>
      </c>
      <c r="F33" s="20">
        <v>7</v>
      </c>
      <c r="G33" s="20">
        <f t="shared" si="0"/>
        <v>7.2999999999999989</v>
      </c>
      <c r="H33" s="17" t="str">
        <f t="shared" si="1"/>
        <v>B</v>
      </c>
      <c r="I33" s="21"/>
    </row>
    <row r="34" spans="1:9" ht="16.5" x14ac:dyDescent="0.25">
      <c r="A34" s="19">
        <v>20</v>
      </c>
      <c r="B34" s="18" t="s">
        <v>134</v>
      </c>
      <c r="C34" s="18" t="s">
        <v>135</v>
      </c>
      <c r="D34" s="18" t="s">
        <v>80</v>
      </c>
      <c r="E34" s="91">
        <v>8</v>
      </c>
      <c r="F34" s="20">
        <v>5</v>
      </c>
      <c r="G34" s="20">
        <f t="shared" si="0"/>
        <v>5.9</v>
      </c>
      <c r="H34" s="17" t="str">
        <f t="shared" si="1"/>
        <v>C</v>
      </c>
      <c r="I34" s="21"/>
    </row>
    <row r="35" spans="1:9" ht="16.5" x14ac:dyDescent="0.25">
      <c r="A35" s="19">
        <v>21</v>
      </c>
      <c r="B35" s="18" t="s">
        <v>136</v>
      </c>
      <c r="C35" s="18" t="s">
        <v>137</v>
      </c>
      <c r="D35" s="18" t="s">
        <v>138</v>
      </c>
      <c r="E35" s="91">
        <v>8.5</v>
      </c>
      <c r="F35" s="20">
        <v>7.5</v>
      </c>
      <c r="G35" s="20">
        <f t="shared" si="0"/>
        <v>7.8</v>
      </c>
      <c r="H35" s="17" t="str">
        <f t="shared" si="1"/>
        <v>B</v>
      </c>
      <c r="I35" s="21"/>
    </row>
    <row r="36" spans="1:9" ht="16.5" x14ac:dyDescent="0.25">
      <c r="A36" s="19">
        <v>22</v>
      </c>
      <c r="B36" s="18" t="s">
        <v>139</v>
      </c>
      <c r="C36" s="18" t="s">
        <v>140</v>
      </c>
      <c r="D36" s="18" t="s">
        <v>141</v>
      </c>
      <c r="E36" s="91">
        <v>8</v>
      </c>
      <c r="F36" s="20">
        <v>6.5</v>
      </c>
      <c r="G36" s="20">
        <f t="shared" si="0"/>
        <v>6.9499999999999993</v>
      </c>
      <c r="H36" s="17" t="str">
        <f t="shared" si="1"/>
        <v>B</v>
      </c>
      <c r="I36" s="21"/>
    </row>
    <row r="37" spans="1:9" ht="16.5" x14ac:dyDescent="0.25">
      <c r="A37" s="19">
        <v>23</v>
      </c>
      <c r="B37" s="18" t="s">
        <v>142</v>
      </c>
      <c r="C37" s="18" t="s">
        <v>65</v>
      </c>
      <c r="D37" s="18" t="s">
        <v>72</v>
      </c>
      <c r="E37" s="91">
        <v>9</v>
      </c>
      <c r="F37" s="20">
        <v>7.5</v>
      </c>
      <c r="G37" s="20">
        <f t="shared" si="0"/>
        <v>7.9499999999999993</v>
      </c>
      <c r="H37" s="17" t="str">
        <f t="shared" si="1"/>
        <v>B+</v>
      </c>
      <c r="I37" s="21"/>
    </row>
    <row r="38" spans="1:9" ht="16.5" x14ac:dyDescent="0.25">
      <c r="A38" s="19">
        <v>24</v>
      </c>
      <c r="B38" s="18" t="s">
        <v>143</v>
      </c>
      <c r="C38" s="18" t="s">
        <v>144</v>
      </c>
      <c r="D38" s="18" t="s">
        <v>34</v>
      </c>
      <c r="E38" s="91">
        <v>9</v>
      </c>
      <c r="F38" s="20">
        <v>8</v>
      </c>
      <c r="G38" s="20">
        <f t="shared" si="0"/>
        <v>8.2999999999999989</v>
      </c>
      <c r="H38" s="17" t="str">
        <f t="shared" si="1"/>
        <v>B+</v>
      </c>
      <c r="I38" s="21"/>
    </row>
    <row r="39" spans="1:9" ht="16.5" x14ac:dyDescent="0.25">
      <c r="A39" s="19">
        <v>25</v>
      </c>
      <c r="B39" s="18" t="s">
        <v>145</v>
      </c>
      <c r="C39" s="18" t="s">
        <v>146</v>
      </c>
      <c r="D39" s="18" t="s">
        <v>34</v>
      </c>
      <c r="E39" s="91">
        <v>7</v>
      </c>
      <c r="F39" s="20">
        <v>8</v>
      </c>
      <c r="G39" s="20">
        <f t="shared" si="0"/>
        <v>7.6999999999999993</v>
      </c>
      <c r="H39" s="17" t="str">
        <f t="shared" si="1"/>
        <v>B</v>
      </c>
      <c r="I39" s="21"/>
    </row>
    <row r="40" spans="1:9" ht="16.5" x14ac:dyDescent="0.25">
      <c r="A40" s="19">
        <v>26</v>
      </c>
      <c r="B40" s="18" t="s">
        <v>147</v>
      </c>
      <c r="C40" s="18" t="s">
        <v>148</v>
      </c>
      <c r="D40" s="18" t="s">
        <v>149</v>
      </c>
      <c r="E40" s="91">
        <v>0</v>
      </c>
      <c r="F40" s="20">
        <v>0</v>
      </c>
      <c r="G40" s="20">
        <f t="shared" si="0"/>
        <v>0</v>
      </c>
      <c r="H40" s="17" t="str">
        <f t="shared" si="1"/>
        <v>F</v>
      </c>
      <c r="I40" s="21"/>
    </row>
    <row r="41" spans="1:9" ht="16.5" x14ac:dyDescent="0.25">
      <c r="A41" s="19">
        <v>27</v>
      </c>
      <c r="B41" s="18" t="s">
        <v>150</v>
      </c>
      <c r="C41" s="18" t="s">
        <v>151</v>
      </c>
      <c r="D41" s="18" t="s">
        <v>26</v>
      </c>
      <c r="E41" s="91">
        <v>8</v>
      </c>
      <c r="F41" s="20">
        <v>5.5</v>
      </c>
      <c r="G41" s="20">
        <f t="shared" si="0"/>
        <v>6.25</v>
      </c>
      <c r="H41" s="17" t="str">
        <f t="shared" si="1"/>
        <v>C+</v>
      </c>
      <c r="I41" s="21"/>
    </row>
    <row r="42" spans="1:9" ht="16.5" x14ac:dyDescent="0.25">
      <c r="A42" s="19">
        <v>28</v>
      </c>
      <c r="B42" s="18" t="s">
        <v>152</v>
      </c>
      <c r="C42" s="18" t="s">
        <v>70</v>
      </c>
      <c r="D42" s="18" t="s">
        <v>153</v>
      </c>
      <c r="E42" s="91">
        <v>8.5</v>
      </c>
      <c r="F42" s="20">
        <v>8</v>
      </c>
      <c r="G42" s="20">
        <f t="shared" si="0"/>
        <v>8.1499999999999986</v>
      </c>
      <c r="H42" s="17" t="str">
        <f t="shared" si="1"/>
        <v>B+</v>
      </c>
      <c r="I42" s="21"/>
    </row>
    <row r="43" spans="1:9" ht="16.5" x14ac:dyDescent="0.25">
      <c r="A43" s="19">
        <v>29</v>
      </c>
      <c r="B43" s="18" t="s">
        <v>154</v>
      </c>
      <c r="C43" s="18" t="s">
        <v>81</v>
      </c>
      <c r="D43" s="18" t="s">
        <v>73</v>
      </c>
      <c r="E43" s="91">
        <v>9.5</v>
      </c>
      <c r="F43" s="20">
        <v>8</v>
      </c>
      <c r="G43" s="20">
        <f t="shared" si="0"/>
        <v>8.4499999999999993</v>
      </c>
      <c r="H43" s="17" t="str">
        <f t="shared" si="1"/>
        <v>A</v>
      </c>
      <c r="I43" s="21"/>
    </row>
    <row r="44" spans="1:9" ht="16.5" x14ac:dyDescent="0.25">
      <c r="A44" s="19">
        <v>30</v>
      </c>
      <c r="B44" s="18" t="s">
        <v>155</v>
      </c>
      <c r="C44" s="18" t="s">
        <v>156</v>
      </c>
      <c r="D44" s="18" t="s">
        <v>157</v>
      </c>
      <c r="E44" s="91">
        <v>9</v>
      </c>
      <c r="F44" s="20">
        <v>7</v>
      </c>
      <c r="G44" s="20">
        <f t="shared" si="0"/>
        <v>7.6</v>
      </c>
      <c r="H44" s="17" t="str">
        <f t="shared" si="1"/>
        <v>B</v>
      </c>
      <c r="I44" s="21"/>
    </row>
    <row r="45" spans="1:9" ht="16.5" x14ac:dyDescent="0.25">
      <c r="A45" s="19">
        <v>31</v>
      </c>
      <c r="B45" s="18" t="s">
        <v>158</v>
      </c>
      <c r="C45" s="18" t="s">
        <v>159</v>
      </c>
      <c r="D45" s="18" t="s">
        <v>160</v>
      </c>
      <c r="E45" s="91">
        <v>8</v>
      </c>
      <c r="F45" s="20">
        <v>0</v>
      </c>
      <c r="G45" s="20">
        <f t="shared" si="0"/>
        <v>2.4</v>
      </c>
      <c r="H45" s="17" t="str">
        <f t="shared" si="1"/>
        <v>F</v>
      </c>
      <c r="I45" s="21"/>
    </row>
    <row r="46" spans="1:9" ht="16.5" x14ac:dyDescent="0.25">
      <c r="A46" s="19">
        <v>32</v>
      </c>
      <c r="B46" s="18" t="s">
        <v>161</v>
      </c>
      <c r="C46" s="18" t="s">
        <v>162</v>
      </c>
      <c r="D46" s="18" t="s">
        <v>42</v>
      </c>
      <c r="E46" s="91">
        <v>8</v>
      </c>
      <c r="F46" s="20">
        <v>8</v>
      </c>
      <c r="G46" s="20">
        <f t="shared" si="0"/>
        <v>8</v>
      </c>
      <c r="H46" s="17" t="str">
        <f t="shared" si="1"/>
        <v>B+</v>
      </c>
      <c r="I46" s="21"/>
    </row>
    <row r="47" spans="1:9" ht="16.5" x14ac:dyDescent="0.25">
      <c r="A47" s="19">
        <v>33</v>
      </c>
      <c r="B47" s="18" t="s">
        <v>163</v>
      </c>
      <c r="C47" s="18" t="s">
        <v>64</v>
      </c>
      <c r="D47" s="18" t="s">
        <v>67</v>
      </c>
      <c r="E47" s="91">
        <v>8</v>
      </c>
      <c r="F47" s="20">
        <v>8</v>
      </c>
      <c r="G47" s="20">
        <f t="shared" si="0"/>
        <v>8</v>
      </c>
      <c r="H47" s="17" t="str">
        <f t="shared" si="1"/>
        <v>B+</v>
      </c>
      <c r="I47" s="21"/>
    </row>
    <row r="48" spans="1:9" ht="16.5" x14ac:dyDescent="0.25">
      <c r="A48" s="19">
        <v>34</v>
      </c>
      <c r="B48" s="18" t="s">
        <v>164</v>
      </c>
      <c r="C48" s="18" t="s">
        <v>165</v>
      </c>
      <c r="D48" s="18" t="s">
        <v>71</v>
      </c>
      <c r="E48" s="91">
        <v>8</v>
      </c>
      <c r="F48" s="20">
        <v>8</v>
      </c>
      <c r="G48" s="20">
        <f t="shared" si="0"/>
        <v>8</v>
      </c>
      <c r="H48" s="17" t="str">
        <f t="shared" si="1"/>
        <v>B+</v>
      </c>
      <c r="I48" s="21"/>
    </row>
    <row r="49" spans="1:9" ht="16.5" x14ac:dyDescent="0.25">
      <c r="A49" s="19">
        <v>35</v>
      </c>
      <c r="B49" s="18" t="s">
        <v>166</v>
      </c>
      <c r="C49" s="18" t="s">
        <v>135</v>
      </c>
      <c r="D49" s="18" t="s">
        <v>167</v>
      </c>
      <c r="E49" s="20">
        <v>0</v>
      </c>
      <c r="F49" s="20">
        <v>0</v>
      </c>
      <c r="G49" s="20">
        <f t="shared" si="0"/>
        <v>0</v>
      </c>
      <c r="H49" s="17" t="str">
        <f t="shared" si="1"/>
        <v>F</v>
      </c>
      <c r="I49" s="21"/>
    </row>
    <row r="50" spans="1:9" ht="16.5" x14ac:dyDescent="0.25">
      <c r="A50" s="19">
        <v>36</v>
      </c>
      <c r="B50" s="18" t="s">
        <v>168</v>
      </c>
      <c r="C50" s="18" t="s">
        <v>169</v>
      </c>
      <c r="D50" s="18" t="s">
        <v>43</v>
      </c>
      <c r="E50" s="20">
        <v>8.5</v>
      </c>
      <c r="F50" s="20">
        <v>8</v>
      </c>
      <c r="G50" s="20">
        <f t="shared" si="0"/>
        <v>8.1499999999999986</v>
      </c>
      <c r="H50" s="17" t="str">
        <f t="shared" si="1"/>
        <v>B+</v>
      </c>
      <c r="I50" s="21"/>
    </row>
    <row r="51" spans="1:9" ht="16.5" x14ac:dyDescent="0.25">
      <c r="A51" s="19">
        <v>37</v>
      </c>
      <c r="B51" s="18" t="s">
        <v>170</v>
      </c>
      <c r="C51" s="18" t="s">
        <v>171</v>
      </c>
      <c r="D51" s="18" t="s">
        <v>172</v>
      </c>
      <c r="E51" s="20">
        <v>9</v>
      </c>
      <c r="F51" s="20">
        <v>8</v>
      </c>
      <c r="G51" s="20">
        <f t="shared" si="0"/>
        <v>8.2999999999999989</v>
      </c>
      <c r="H51" s="17" t="str">
        <f t="shared" si="1"/>
        <v>B+</v>
      </c>
      <c r="I51" s="21"/>
    </row>
    <row r="52" spans="1:9" ht="16.5" x14ac:dyDescent="0.25">
      <c r="A52" s="19">
        <v>38</v>
      </c>
      <c r="B52" s="18" t="s">
        <v>173</v>
      </c>
      <c r="C52" s="18" t="s">
        <v>174</v>
      </c>
      <c r="D52" s="18" t="s">
        <v>90</v>
      </c>
      <c r="E52" s="20">
        <v>10</v>
      </c>
      <c r="F52" s="20">
        <v>7</v>
      </c>
      <c r="G52" s="20">
        <f t="shared" si="0"/>
        <v>7.8999999999999995</v>
      </c>
      <c r="H52" s="17" t="str">
        <f t="shared" si="1"/>
        <v>B</v>
      </c>
      <c r="I52" s="21"/>
    </row>
    <row r="53" spans="1:9" ht="16.5" x14ac:dyDescent="0.25">
      <c r="A53" s="19">
        <v>39</v>
      </c>
      <c r="B53" s="18" t="s">
        <v>175</v>
      </c>
      <c r="C53" s="18" t="s">
        <v>176</v>
      </c>
      <c r="D53" s="18" t="s">
        <v>36</v>
      </c>
      <c r="E53" s="20">
        <v>9.5</v>
      </c>
      <c r="F53" s="20">
        <v>8</v>
      </c>
      <c r="G53" s="20">
        <f t="shared" si="0"/>
        <v>8.4499999999999993</v>
      </c>
      <c r="H53" s="17" t="str">
        <f t="shared" si="1"/>
        <v>A</v>
      </c>
      <c r="I53" s="21"/>
    </row>
    <row r="54" spans="1:9" ht="16.5" x14ac:dyDescent="0.25">
      <c r="A54" s="19">
        <v>40</v>
      </c>
      <c r="B54" s="18" t="s">
        <v>177</v>
      </c>
      <c r="C54" s="18" t="s">
        <v>178</v>
      </c>
      <c r="D54" s="18" t="s">
        <v>49</v>
      </c>
      <c r="E54" s="20">
        <v>9</v>
      </c>
      <c r="F54" s="20">
        <v>8</v>
      </c>
      <c r="G54" s="20">
        <f t="shared" si="0"/>
        <v>8.2999999999999989</v>
      </c>
      <c r="H54" s="17" t="str">
        <f t="shared" si="1"/>
        <v>B+</v>
      </c>
      <c r="I54" s="21"/>
    </row>
    <row r="55" spans="1:9" ht="16.5" x14ac:dyDescent="0.25">
      <c r="A55" s="19">
        <v>41</v>
      </c>
      <c r="B55" s="30" t="s">
        <v>410</v>
      </c>
      <c r="C55" s="18" t="s">
        <v>349</v>
      </c>
      <c r="D55" s="18" t="s">
        <v>30</v>
      </c>
      <c r="E55" s="20">
        <v>9</v>
      </c>
      <c r="F55" s="20">
        <v>7</v>
      </c>
      <c r="G55" s="20">
        <f t="shared" si="0"/>
        <v>7.6</v>
      </c>
      <c r="H55" s="17" t="str">
        <f t="shared" si="1"/>
        <v>B</v>
      </c>
      <c r="I55" s="21"/>
    </row>
    <row r="56" spans="1:9" ht="16.5" x14ac:dyDescent="0.25">
      <c r="A56" s="19">
        <v>42</v>
      </c>
      <c r="B56" s="30" t="s">
        <v>411</v>
      </c>
      <c r="C56" s="18" t="s">
        <v>350</v>
      </c>
      <c r="D56" s="18" t="s">
        <v>351</v>
      </c>
      <c r="E56" s="20">
        <v>9</v>
      </c>
      <c r="F56" s="20">
        <v>8.5</v>
      </c>
      <c r="G56" s="20">
        <f t="shared" si="0"/>
        <v>8.6499999999999986</v>
      </c>
      <c r="H56" s="17" t="str">
        <f t="shared" si="1"/>
        <v>A</v>
      </c>
      <c r="I56" s="21"/>
    </row>
    <row r="57" spans="1:9" ht="16.5" x14ac:dyDescent="0.25">
      <c r="A57" s="19">
        <v>43</v>
      </c>
      <c r="B57" s="30" t="s">
        <v>412</v>
      </c>
      <c r="C57" s="18" t="s">
        <v>352</v>
      </c>
      <c r="D57" s="18" t="s">
        <v>199</v>
      </c>
      <c r="E57" s="20">
        <v>8.5</v>
      </c>
      <c r="F57" s="20">
        <v>5.5</v>
      </c>
      <c r="G57" s="20">
        <f t="shared" si="0"/>
        <v>6.3999999999999995</v>
      </c>
      <c r="H57" s="17" t="str">
        <f t="shared" si="1"/>
        <v>C+</v>
      </c>
      <c r="I57" s="21"/>
    </row>
    <row r="58" spans="1:9" ht="16.5" x14ac:dyDescent="0.25">
      <c r="A58" s="19">
        <v>44</v>
      </c>
      <c r="B58" s="30" t="s">
        <v>413</v>
      </c>
      <c r="C58" s="18" t="s">
        <v>353</v>
      </c>
      <c r="D58" s="18" t="s">
        <v>90</v>
      </c>
      <c r="E58" s="20">
        <v>8.5</v>
      </c>
      <c r="F58" s="20">
        <v>8</v>
      </c>
      <c r="G58" s="20">
        <f t="shared" si="0"/>
        <v>8.1499999999999986</v>
      </c>
      <c r="H58" s="17" t="str">
        <f t="shared" si="1"/>
        <v>B+</v>
      </c>
      <c r="I58" s="21"/>
    </row>
    <row r="59" spans="1:9" ht="16.5" x14ac:dyDescent="0.25">
      <c r="A59" s="19">
        <v>45</v>
      </c>
      <c r="B59" s="30" t="s">
        <v>414</v>
      </c>
      <c r="C59" s="18" t="s">
        <v>76</v>
      </c>
      <c r="D59" s="18" t="s">
        <v>83</v>
      </c>
      <c r="E59" s="20">
        <v>8.5</v>
      </c>
      <c r="F59" s="20">
        <v>7.5</v>
      </c>
      <c r="G59" s="20">
        <f t="shared" si="0"/>
        <v>7.8</v>
      </c>
      <c r="H59" s="17" t="str">
        <f t="shared" si="1"/>
        <v>B</v>
      </c>
      <c r="I59" s="21"/>
    </row>
    <row r="60" spans="1:9" ht="16.5" x14ac:dyDescent="0.25">
      <c r="A60" s="19">
        <v>46</v>
      </c>
      <c r="B60" s="30" t="s">
        <v>415</v>
      </c>
      <c r="C60" s="18" t="s">
        <v>354</v>
      </c>
      <c r="D60" s="18" t="s">
        <v>35</v>
      </c>
      <c r="E60" s="20">
        <v>9</v>
      </c>
      <c r="F60" s="20">
        <v>8</v>
      </c>
      <c r="G60" s="20">
        <f t="shared" si="0"/>
        <v>8.2999999999999989</v>
      </c>
      <c r="H60" s="17" t="str">
        <f t="shared" si="1"/>
        <v>B+</v>
      </c>
      <c r="I60" s="21"/>
    </row>
    <row r="61" spans="1:9" ht="16.5" x14ac:dyDescent="0.25">
      <c r="A61" s="19">
        <v>47</v>
      </c>
      <c r="B61" s="30" t="s">
        <v>416</v>
      </c>
      <c r="C61" s="18" t="s">
        <v>408</v>
      </c>
      <c r="D61" s="18" t="s">
        <v>121</v>
      </c>
      <c r="E61" s="20">
        <v>8.5</v>
      </c>
      <c r="F61" s="20">
        <v>8</v>
      </c>
      <c r="G61" s="20">
        <f t="shared" si="0"/>
        <v>8.1499999999999986</v>
      </c>
      <c r="H61" s="17" t="str">
        <f t="shared" si="1"/>
        <v>B+</v>
      </c>
      <c r="I61" s="21"/>
    </row>
    <row r="62" spans="1:9" ht="16.5" x14ac:dyDescent="0.25">
      <c r="A62" s="19">
        <v>48</v>
      </c>
      <c r="B62" s="30" t="s">
        <v>417</v>
      </c>
      <c r="C62" s="18" t="s">
        <v>409</v>
      </c>
      <c r="D62" s="18" t="s">
        <v>25</v>
      </c>
      <c r="E62" s="20">
        <v>9</v>
      </c>
      <c r="F62" s="20">
        <v>8.5</v>
      </c>
      <c r="G62" s="20">
        <f t="shared" si="0"/>
        <v>8.6499999999999986</v>
      </c>
      <c r="H62" s="17" t="str">
        <f t="shared" si="1"/>
        <v>A</v>
      </c>
      <c r="I62" s="21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9" t="str">
        <f>"Cộng danh sách gồm "</f>
        <v xml:space="preserve">Cộng danh sách gồm </v>
      </c>
      <c r="B64" s="9"/>
      <c r="C64" s="9"/>
      <c r="D64" s="10">
        <f>COUNTA(H15:H62)</f>
        <v>48</v>
      </c>
      <c r="E64" s="11">
        <v>1</v>
      </c>
      <c r="F64" s="12"/>
      <c r="G64" s="1"/>
      <c r="H64" s="1"/>
      <c r="I64" s="1"/>
    </row>
    <row r="65" spans="1:9" ht="15.75" x14ac:dyDescent="0.25">
      <c r="A65" s="123" t="s">
        <v>19</v>
      </c>
      <c r="B65" s="123"/>
      <c r="C65" s="123"/>
      <c r="D65" s="13">
        <f>COUNTIF(G15:G62,"&gt;=5")</f>
        <v>42</v>
      </c>
      <c r="E65" s="14">
        <f>D65/D64</f>
        <v>0.875</v>
      </c>
      <c r="F65" s="15"/>
      <c r="G65" s="1"/>
      <c r="H65" s="1"/>
      <c r="I65" s="1"/>
    </row>
    <row r="66" spans="1:9" ht="15.75" x14ac:dyDescent="0.25">
      <c r="A66" s="123" t="s">
        <v>20</v>
      </c>
      <c r="B66" s="123"/>
      <c r="C66" s="123"/>
      <c r="D66" s="13">
        <f>COUNTIF(G15:G62,"&lt;5")</f>
        <v>6</v>
      </c>
      <c r="E66" s="14">
        <f>D66/D64</f>
        <v>0.125</v>
      </c>
      <c r="F66" s="15"/>
      <c r="G66" s="1"/>
      <c r="H66" s="1"/>
      <c r="I66" s="1"/>
    </row>
    <row r="67" spans="1:9" ht="15.75" x14ac:dyDescent="0.25">
      <c r="A67" s="16"/>
      <c r="B67" s="16"/>
      <c r="C67" s="4"/>
      <c r="D67" s="16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124" t="str">
        <f ca="1">"TP. Hồ Chí Minh, ngày "&amp;  DAY(NOW())&amp;" tháng " &amp;MONTH(NOW())&amp;" năm "&amp;YEAR(NOW())</f>
        <v>TP. Hồ Chí Minh, ngày 16 tháng 11 năm 2021</v>
      </c>
      <c r="F68" s="124"/>
      <c r="G68" s="124"/>
      <c r="H68" s="124"/>
      <c r="I68" s="124"/>
    </row>
    <row r="69" spans="1:9" ht="15.75" x14ac:dyDescent="0.25">
      <c r="A69" s="108" t="s">
        <v>509</v>
      </c>
      <c r="B69" s="108"/>
      <c r="C69" s="108"/>
      <c r="D69" s="1"/>
      <c r="E69" s="108" t="s">
        <v>507</v>
      </c>
      <c r="F69" s="108"/>
      <c r="G69" s="108"/>
      <c r="H69" s="108"/>
      <c r="I69" s="108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  <row r="74" spans="1:9" ht="15.75" x14ac:dyDescent="0.25">
      <c r="B74" s="107" t="s">
        <v>508</v>
      </c>
      <c r="C74" s="107"/>
      <c r="F74" s="106" t="s">
        <v>506</v>
      </c>
      <c r="G74" s="94"/>
      <c r="H74" s="94"/>
    </row>
  </sheetData>
  <protectedRanges>
    <protectedRange sqref="A70:I70" name="Range5"/>
    <protectedRange sqref="I15:I62" name="Range4"/>
    <protectedRange sqref="B15:F62" name="Range3"/>
    <protectedRange sqref="C8:C10 G8:G9" name="Range2"/>
    <protectedRange sqref="A4" name="Range1"/>
    <protectedRange sqref="E13:F13" name="Range6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B74:C74"/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</mergeCells>
  <conditionalFormatting sqref="H15:H62">
    <cfRule type="cellIs" dxfId="13" priority="2" stopIfTrue="1" operator="equal">
      <formula>"F"</formula>
    </cfRule>
  </conditionalFormatting>
  <conditionalFormatting sqref="G15:G62">
    <cfRule type="expression" dxfId="12" priority="1" stopIfTrue="1">
      <formula>MAX(#REF!)&lt;4</formula>
    </cfRule>
  </conditionalFormatting>
  <pageMargins left="0.56000000000000005" right="0.36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Layout" topLeftCell="A28" zoomScaleNormal="100" workbookViewId="0">
      <selection activeCell="E32" sqref="E32:I34"/>
    </sheetView>
  </sheetViews>
  <sheetFormatPr defaultColWidth="8.85546875" defaultRowHeight="15" x14ac:dyDescent="0.25"/>
  <cols>
    <col min="1" max="1" width="5.28515625" customWidth="1"/>
    <col min="2" max="2" width="14.140625" customWidth="1"/>
    <col min="3" max="3" width="21.140625" customWidth="1"/>
    <col min="5" max="5" width="8.7109375" customWidth="1"/>
    <col min="6" max="6" width="8.140625" customWidth="1"/>
    <col min="7" max="7" width="7.7109375" customWidth="1"/>
    <col min="8" max="8" width="7.140625" customWidth="1"/>
    <col min="9" max="9" width="11.7109375" customWidth="1"/>
  </cols>
  <sheetData>
    <row r="1" spans="1:9" ht="15.75" x14ac:dyDescent="0.25">
      <c r="A1" s="108" t="s">
        <v>0</v>
      </c>
      <c r="B1" s="108"/>
      <c r="C1" s="108"/>
      <c r="D1" s="108"/>
      <c r="E1" s="108" t="s">
        <v>1</v>
      </c>
      <c r="F1" s="108"/>
      <c r="G1" s="108"/>
      <c r="H1" s="108"/>
      <c r="I1" s="108"/>
    </row>
    <row r="2" spans="1:9" ht="15.75" x14ac:dyDescent="0.25">
      <c r="A2" s="108" t="s">
        <v>2</v>
      </c>
      <c r="B2" s="108"/>
      <c r="C2" s="108"/>
      <c r="D2" s="108"/>
      <c r="E2" s="126" t="s">
        <v>3</v>
      </c>
      <c r="F2" s="126"/>
      <c r="G2" s="126"/>
      <c r="H2" s="126"/>
      <c r="I2" s="126"/>
    </row>
    <row r="3" spans="1:9" ht="15.75" x14ac:dyDescent="0.25">
      <c r="A3" s="108" t="s">
        <v>4</v>
      </c>
      <c r="B3" s="108"/>
      <c r="C3" s="108"/>
      <c r="D3" s="108"/>
      <c r="E3" s="1"/>
      <c r="F3" s="1"/>
      <c r="G3" s="1"/>
      <c r="H3" s="1"/>
      <c r="I3" s="1"/>
    </row>
    <row r="4" spans="1:9" ht="15.75" x14ac:dyDescent="0.25">
      <c r="A4" s="108" t="s">
        <v>28</v>
      </c>
      <c r="B4" s="108"/>
      <c r="C4" s="108"/>
      <c r="D4" s="108"/>
      <c r="E4" s="1"/>
      <c r="F4" s="1"/>
      <c r="G4" s="1"/>
      <c r="H4" s="1"/>
      <c r="I4" s="1"/>
    </row>
    <row r="5" spans="1:9" ht="15.95" x14ac:dyDescent="0.2">
      <c r="A5" s="22"/>
      <c r="B5" s="22"/>
      <c r="C5" s="22"/>
      <c r="D5" s="22"/>
      <c r="E5" s="1"/>
      <c r="F5" s="1"/>
      <c r="G5" s="1"/>
      <c r="H5" s="1"/>
      <c r="I5" s="1"/>
    </row>
    <row r="6" spans="1:9" ht="19.5" x14ac:dyDescent="0.3">
      <c r="A6" s="125" t="s">
        <v>505</v>
      </c>
      <c r="B6" s="125"/>
      <c r="C6" s="125"/>
      <c r="D6" s="125"/>
      <c r="E6" s="125"/>
      <c r="F6" s="125"/>
      <c r="G6" s="125"/>
      <c r="H6" s="125"/>
      <c r="I6" s="125"/>
    </row>
    <row r="7" spans="1:9" ht="15.95" x14ac:dyDescent="0.2">
      <c r="A7" s="22"/>
      <c r="B7" s="22"/>
      <c r="C7" s="22"/>
      <c r="D7" s="22"/>
      <c r="E7" s="22"/>
      <c r="F7" s="22"/>
      <c r="G7" s="22"/>
      <c r="H7" s="22"/>
      <c r="I7" s="22"/>
    </row>
    <row r="8" spans="1:9" ht="15.75" x14ac:dyDescent="0.25">
      <c r="A8" s="109" t="s">
        <v>5</v>
      </c>
      <c r="B8" s="109"/>
      <c r="C8" s="109" t="s">
        <v>487</v>
      </c>
      <c r="D8" s="109"/>
      <c r="E8" s="109" t="s">
        <v>6</v>
      </c>
      <c r="F8" s="109"/>
      <c r="G8" s="161">
        <v>3</v>
      </c>
      <c r="H8" s="161"/>
      <c r="I8" s="3"/>
    </row>
    <row r="9" spans="1:9" ht="15.75" x14ac:dyDescent="0.25">
      <c r="A9" s="109" t="s">
        <v>7</v>
      </c>
      <c r="B9" s="109"/>
      <c r="C9" s="109" t="s">
        <v>492</v>
      </c>
      <c r="D9" s="109"/>
      <c r="E9" s="109" t="s">
        <v>8</v>
      </c>
      <c r="F9" s="109"/>
      <c r="G9" s="161">
        <v>2</v>
      </c>
      <c r="H9" s="161"/>
      <c r="I9" s="3"/>
    </row>
    <row r="10" spans="1:9" ht="15.75" x14ac:dyDescent="0.25">
      <c r="A10" s="109" t="s">
        <v>9</v>
      </c>
      <c r="B10" s="109"/>
      <c r="C10" s="109" t="s">
        <v>489</v>
      </c>
      <c r="D10" s="109"/>
      <c r="E10" s="16" t="s">
        <v>29</v>
      </c>
      <c r="F10" s="4"/>
      <c r="G10" s="162" t="s">
        <v>488</v>
      </c>
      <c r="H10" s="162"/>
      <c r="I10" s="1"/>
    </row>
    <row r="11" spans="1:9" ht="15.95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10" t="s">
        <v>10</v>
      </c>
      <c r="B12" s="112" t="s">
        <v>11</v>
      </c>
      <c r="C12" s="114" t="s">
        <v>12</v>
      </c>
      <c r="D12" s="115"/>
      <c r="E12" s="5" t="s">
        <v>13</v>
      </c>
      <c r="F12" s="5" t="s">
        <v>14</v>
      </c>
      <c r="G12" s="118" t="s">
        <v>15</v>
      </c>
      <c r="H12" s="119"/>
      <c r="I12" s="120" t="s">
        <v>16</v>
      </c>
    </row>
    <row r="13" spans="1:9" ht="15.75" x14ac:dyDescent="0.25">
      <c r="A13" s="111"/>
      <c r="B13" s="113"/>
      <c r="C13" s="116"/>
      <c r="D13" s="117"/>
      <c r="E13" s="6">
        <v>0.3</v>
      </c>
      <c r="F13" s="6">
        <v>0.7</v>
      </c>
      <c r="G13" s="7" t="s">
        <v>17</v>
      </c>
      <c r="H13" s="7" t="s">
        <v>18</v>
      </c>
      <c r="I13" s="121"/>
    </row>
    <row r="14" spans="1:9" ht="15.95" x14ac:dyDescent="0.2">
      <c r="A14" s="23">
        <v>1</v>
      </c>
      <c r="B14" s="23">
        <v>2</v>
      </c>
      <c r="C14" s="122">
        <v>3</v>
      </c>
      <c r="D14" s="122"/>
      <c r="E14" s="23">
        <v>4</v>
      </c>
      <c r="F14" s="23">
        <v>5</v>
      </c>
      <c r="G14" s="23">
        <v>6</v>
      </c>
      <c r="H14" s="23">
        <v>7</v>
      </c>
      <c r="I14" s="7">
        <v>8</v>
      </c>
    </row>
    <row r="15" spans="1:9" ht="16.5" x14ac:dyDescent="0.25">
      <c r="A15" s="26">
        <v>1</v>
      </c>
      <c r="B15" s="18" t="s">
        <v>321</v>
      </c>
      <c r="C15" s="18" t="s">
        <v>89</v>
      </c>
      <c r="D15" s="18" t="s">
        <v>23</v>
      </c>
      <c r="E15" s="20">
        <v>8.5</v>
      </c>
      <c r="F15" s="20">
        <v>7</v>
      </c>
      <c r="G15" s="20">
        <f>E15*$E$13+F15*$F$13</f>
        <v>7.4499999999999993</v>
      </c>
      <c r="H15" s="17" t="str">
        <f>IF(G15&lt;4,"F",IF(G15&lt;=4.9,"D",IF(G15&lt;=5.4,"D+",IF(G15&lt;=5.9,"C",IF(G15&lt;=6.9,"C+",IF(G15&lt;=7.9,"B",IF(G15&lt;=8.4,"B+","A")))))))</f>
        <v>B</v>
      </c>
      <c r="I15" s="21"/>
    </row>
    <row r="16" spans="1:9" ht="16.5" x14ac:dyDescent="0.25">
      <c r="A16" s="26">
        <v>2</v>
      </c>
      <c r="B16" s="18" t="s">
        <v>322</v>
      </c>
      <c r="C16" s="18" t="s">
        <v>323</v>
      </c>
      <c r="D16" s="18" t="s">
        <v>83</v>
      </c>
      <c r="E16" s="20">
        <v>9</v>
      </c>
      <c r="F16" s="20">
        <v>8</v>
      </c>
      <c r="G16" s="20">
        <f t="shared" ref="G16:G25" si="0">E16*$E$13+F16*$F$13</f>
        <v>8.2999999999999989</v>
      </c>
      <c r="H16" s="17" t="str">
        <f t="shared" ref="H16:H25" si="1">IF(G16&lt;4,"F",IF(G16&lt;=4.9,"D",IF(G16&lt;=5.4,"D+",IF(G16&lt;=5.9,"C",IF(G16&lt;=6.9,"C+",IF(G16&lt;=7.9,"B",IF(G16&lt;=8.4,"B+","A")))))))</f>
        <v>B+</v>
      </c>
      <c r="I16" s="21"/>
    </row>
    <row r="17" spans="1:9" ht="16.5" x14ac:dyDescent="0.25">
      <c r="A17" s="26">
        <v>3</v>
      </c>
      <c r="B17" s="18" t="s">
        <v>324</v>
      </c>
      <c r="C17" s="18" t="s">
        <v>325</v>
      </c>
      <c r="D17" s="18" t="s">
        <v>185</v>
      </c>
      <c r="E17" s="20">
        <v>0</v>
      </c>
      <c r="F17" s="20">
        <v>0</v>
      </c>
      <c r="G17" s="20">
        <f t="shared" si="0"/>
        <v>0</v>
      </c>
      <c r="H17" s="17" t="str">
        <f t="shared" si="1"/>
        <v>F</v>
      </c>
      <c r="I17" s="21"/>
    </row>
    <row r="18" spans="1:9" ht="16.5" x14ac:dyDescent="0.25">
      <c r="A18" s="26">
        <v>4</v>
      </c>
      <c r="B18" s="18" t="s">
        <v>326</v>
      </c>
      <c r="C18" s="18" t="s">
        <v>327</v>
      </c>
      <c r="D18" s="18" t="s">
        <v>328</v>
      </c>
      <c r="E18" s="20">
        <v>9.5</v>
      </c>
      <c r="F18" s="20">
        <v>8</v>
      </c>
      <c r="G18" s="20">
        <f t="shared" si="0"/>
        <v>8.4499999999999993</v>
      </c>
      <c r="H18" s="17" t="str">
        <f t="shared" si="1"/>
        <v>A</v>
      </c>
      <c r="I18" s="21"/>
    </row>
    <row r="19" spans="1:9" ht="16.5" x14ac:dyDescent="0.25">
      <c r="A19" s="26">
        <v>5</v>
      </c>
      <c r="B19" s="18" t="s">
        <v>329</v>
      </c>
      <c r="C19" s="18" t="s">
        <v>89</v>
      </c>
      <c r="D19" s="18" t="s">
        <v>180</v>
      </c>
      <c r="E19" s="20">
        <v>9.5</v>
      </c>
      <c r="F19" s="20">
        <v>8</v>
      </c>
      <c r="G19" s="20">
        <f t="shared" si="0"/>
        <v>8.4499999999999993</v>
      </c>
      <c r="H19" s="17" t="str">
        <f t="shared" si="1"/>
        <v>A</v>
      </c>
      <c r="I19" s="21"/>
    </row>
    <row r="20" spans="1:9" ht="16.5" x14ac:dyDescent="0.25">
      <c r="A20" s="26">
        <v>6</v>
      </c>
      <c r="B20" s="18" t="s">
        <v>330</v>
      </c>
      <c r="C20" s="18" t="s">
        <v>331</v>
      </c>
      <c r="D20" s="18" t="s">
        <v>332</v>
      </c>
      <c r="E20" s="20">
        <v>9.5</v>
      </c>
      <c r="F20" s="20">
        <v>8</v>
      </c>
      <c r="G20" s="20">
        <f t="shared" si="0"/>
        <v>8.4499999999999993</v>
      </c>
      <c r="H20" s="17" t="str">
        <f t="shared" si="1"/>
        <v>A</v>
      </c>
      <c r="I20" s="21"/>
    </row>
    <row r="21" spans="1:9" ht="16.5" x14ac:dyDescent="0.25">
      <c r="A21" s="26">
        <v>7</v>
      </c>
      <c r="B21" s="18" t="s">
        <v>333</v>
      </c>
      <c r="C21" s="18" t="s">
        <v>334</v>
      </c>
      <c r="D21" s="18" t="s">
        <v>194</v>
      </c>
      <c r="E21" s="20">
        <v>8.5</v>
      </c>
      <c r="F21" s="20">
        <v>7</v>
      </c>
      <c r="G21" s="20">
        <f t="shared" si="0"/>
        <v>7.4499999999999993</v>
      </c>
      <c r="H21" s="17" t="str">
        <f t="shared" si="1"/>
        <v>B</v>
      </c>
      <c r="I21" s="21"/>
    </row>
    <row r="22" spans="1:9" ht="16.5" x14ac:dyDescent="0.25">
      <c r="A22" s="26">
        <v>8</v>
      </c>
      <c r="B22" s="18" t="s">
        <v>335</v>
      </c>
      <c r="C22" s="18" t="s">
        <v>156</v>
      </c>
      <c r="D22" s="18" t="s">
        <v>336</v>
      </c>
      <c r="E22" s="20">
        <v>6.5</v>
      </c>
      <c r="F22" s="20">
        <v>0</v>
      </c>
      <c r="G22" s="20">
        <f t="shared" si="0"/>
        <v>1.95</v>
      </c>
      <c r="H22" s="17" t="str">
        <f t="shared" si="1"/>
        <v>F</v>
      </c>
      <c r="I22" s="21"/>
    </row>
    <row r="23" spans="1:9" ht="16.5" x14ac:dyDescent="0.25">
      <c r="A23" s="26">
        <v>9</v>
      </c>
      <c r="B23" s="18" t="s">
        <v>337</v>
      </c>
      <c r="C23" s="18" t="s">
        <v>338</v>
      </c>
      <c r="D23" s="18" t="s">
        <v>172</v>
      </c>
      <c r="E23" s="20">
        <v>9</v>
      </c>
      <c r="F23" s="20">
        <v>8</v>
      </c>
      <c r="G23" s="20">
        <f t="shared" si="0"/>
        <v>8.2999999999999989</v>
      </c>
      <c r="H23" s="17" t="str">
        <f t="shared" si="1"/>
        <v>B+</v>
      </c>
      <c r="I23" s="21"/>
    </row>
    <row r="24" spans="1:9" ht="16.5" x14ac:dyDescent="0.25">
      <c r="A24" s="26">
        <v>10</v>
      </c>
      <c r="B24" s="18" t="s">
        <v>339</v>
      </c>
      <c r="C24" s="18" t="s">
        <v>340</v>
      </c>
      <c r="D24" s="18" t="s">
        <v>49</v>
      </c>
      <c r="E24" s="20">
        <v>9.5</v>
      </c>
      <c r="F24" s="20">
        <v>7.5</v>
      </c>
      <c r="G24" s="20">
        <f t="shared" si="0"/>
        <v>8.1</v>
      </c>
      <c r="H24" s="17" t="str">
        <f t="shared" si="1"/>
        <v>B+</v>
      </c>
      <c r="I24" s="21"/>
    </row>
    <row r="25" spans="1:9" ht="16.5" x14ac:dyDescent="0.25">
      <c r="A25" s="26">
        <v>11</v>
      </c>
      <c r="B25" s="18" t="s">
        <v>341</v>
      </c>
      <c r="C25" s="18" t="s">
        <v>40</v>
      </c>
      <c r="D25" s="18" t="s">
        <v>342</v>
      </c>
      <c r="E25" s="20">
        <v>0</v>
      </c>
      <c r="F25" s="20">
        <v>0</v>
      </c>
      <c r="G25" s="20">
        <f t="shared" si="0"/>
        <v>0</v>
      </c>
      <c r="H25" s="17" t="str">
        <f t="shared" si="1"/>
        <v>F</v>
      </c>
      <c r="I25" s="21"/>
    </row>
    <row r="26" spans="1:9" ht="15.95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9" ht="15.95" x14ac:dyDescent="0.2">
      <c r="A27" s="9" t="str">
        <f>"Cộng danh sách gồm "</f>
        <v xml:space="preserve">Cộng danh sách gồm </v>
      </c>
      <c r="B27" s="9"/>
      <c r="C27" s="9"/>
      <c r="D27" s="10">
        <f>COUNTA(H15:H25)</f>
        <v>11</v>
      </c>
      <c r="E27" s="11">
        <v>1</v>
      </c>
      <c r="F27" s="12"/>
      <c r="G27" s="1"/>
      <c r="H27" s="1"/>
      <c r="I27" s="1"/>
    </row>
    <row r="28" spans="1:9" ht="15.75" x14ac:dyDescent="0.25">
      <c r="A28" s="123" t="s">
        <v>19</v>
      </c>
      <c r="B28" s="123"/>
      <c r="C28" s="123"/>
      <c r="D28" s="13">
        <f>COUNTIF(G15:G25,"&gt;=5")</f>
        <v>8</v>
      </c>
      <c r="E28" s="14">
        <f>D28/D27</f>
        <v>0.72727272727272729</v>
      </c>
      <c r="F28" s="15"/>
      <c r="G28" s="1"/>
      <c r="H28" s="1"/>
      <c r="I28" s="1"/>
    </row>
    <row r="29" spans="1:9" ht="15.75" x14ac:dyDescent="0.25">
      <c r="A29" s="123" t="s">
        <v>20</v>
      </c>
      <c r="B29" s="123"/>
      <c r="C29" s="123"/>
      <c r="D29" s="13">
        <f>COUNTIF(G15:G25,"&lt;5")</f>
        <v>3</v>
      </c>
      <c r="E29" s="14">
        <f>D29/D27</f>
        <v>0.27272727272727271</v>
      </c>
      <c r="F29" s="15"/>
      <c r="G29" s="1"/>
      <c r="H29" s="1"/>
      <c r="I29" s="1"/>
    </row>
    <row r="30" spans="1:9" ht="15.95" x14ac:dyDescent="0.2">
      <c r="A30" s="16"/>
      <c r="B30" s="16"/>
      <c r="C30" s="4"/>
      <c r="D30" s="16"/>
      <c r="E30" s="3"/>
      <c r="F30" s="1"/>
      <c r="G30" s="1"/>
      <c r="H30" s="1"/>
      <c r="I30" s="1"/>
    </row>
    <row r="31" spans="1:9" ht="15.95" x14ac:dyDescent="0.2">
      <c r="A31" s="1"/>
      <c r="B31" s="1"/>
      <c r="C31" s="1"/>
      <c r="D31" s="1"/>
      <c r="E31" s="124" t="str">
        <f ca="1">"TP. Hồ Chí Minh, ngày "&amp;  DAY(NOW())&amp;" tháng " &amp;MONTH(NOW())&amp;" năm "&amp;YEAR(NOW())</f>
        <v>TP. Hồ Chí Minh, ngày 16 tháng 11 năm 2021</v>
      </c>
      <c r="F31" s="124"/>
      <c r="G31" s="124"/>
      <c r="H31" s="124"/>
      <c r="I31" s="124"/>
    </row>
    <row r="32" spans="1:9" ht="15.75" x14ac:dyDescent="0.25">
      <c r="A32" s="108" t="s">
        <v>21</v>
      </c>
      <c r="B32" s="108"/>
      <c r="C32" s="108"/>
      <c r="D32" s="1"/>
      <c r="E32" s="108" t="s">
        <v>511</v>
      </c>
      <c r="F32" s="108"/>
      <c r="G32" s="108"/>
      <c r="H32" s="108"/>
      <c r="I32" s="108"/>
    </row>
    <row r="37" spans="2:8" ht="15.75" x14ac:dyDescent="0.25">
      <c r="B37" s="106" t="s">
        <v>512</v>
      </c>
      <c r="F37" s="106" t="s">
        <v>510</v>
      </c>
      <c r="G37" s="96"/>
      <c r="H37" s="96"/>
    </row>
    <row r="38" spans="2:8" ht="15.75" x14ac:dyDescent="0.25">
      <c r="B38" s="106"/>
    </row>
    <row r="39" spans="2:8" ht="15.75" x14ac:dyDescent="0.25">
      <c r="B39" s="106"/>
    </row>
    <row r="40" spans="2:8" ht="15.75" x14ac:dyDescent="0.25">
      <c r="B40" s="95"/>
    </row>
  </sheetData>
  <protectedRanges>
    <protectedRange sqref="I15:I25" name="Range4"/>
    <protectedRange sqref="B15:F25" name="Range3"/>
    <protectedRange sqref="C8:C10 G8:G9" name="Range2"/>
    <protectedRange sqref="A4" name="Range1"/>
    <protectedRange sqref="E13:F13" name="Range6"/>
  </protectedRanges>
  <mergeCells count="26">
    <mergeCell ref="A32:C32"/>
    <mergeCell ref="E32:I32"/>
    <mergeCell ref="A10:B10"/>
    <mergeCell ref="C10:D10"/>
    <mergeCell ref="A12:A13"/>
    <mergeCell ref="B12:B13"/>
    <mergeCell ref="C12:D13"/>
    <mergeCell ref="G12:H12"/>
    <mergeCell ref="I12:I13"/>
    <mergeCell ref="C14:D14"/>
    <mergeCell ref="A28:C28"/>
    <mergeCell ref="A29:C29"/>
    <mergeCell ref="E31:I31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25">
    <cfRule type="cellIs" dxfId="11" priority="2" stopIfTrue="1" operator="equal">
      <formula>"F"</formula>
    </cfRule>
  </conditionalFormatting>
  <conditionalFormatting sqref="G15:G25">
    <cfRule type="expression" dxfId="10" priority="1" stopIfTrue="1">
      <formula>MAX(#REF!)&lt;4</formula>
    </cfRule>
  </conditionalFormatting>
  <pageMargins left="0.72" right="0.28125" top="0.75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Layout" topLeftCell="A39" zoomScale="120" zoomScaleNormal="100" zoomScalePageLayoutView="120" workbookViewId="0">
      <selection activeCell="G51" sqref="G51"/>
    </sheetView>
  </sheetViews>
  <sheetFormatPr defaultColWidth="8.85546875" defaultRowHeight="15" x14ac:dyDescent="0.25"/>
  <cols>
    <col min="1" max="1" width="4.85546875" customWidth="1"/>
    <col min="2" max="2" width="14.7109375" customWidth="1"/>
    <col min="3" max="3" width="20.7109375" customWidth="1"/>
    <col min="4" max="4" width="8.28515625" customWidth="1"/>
    <col min="5" max="5" width="10.140625" customWidth="1"/>
    <col min="7" max="7" width="8.28515625" customWidth="1"/>
    <col min="8" max="8" width="7" customWidth="1"/>
    <col min="9" max="9" width="10.140625" customWidth="1"/>
  </cols>
  <sheetData>
    <row r="1" spans="1:9" ht="15.75" x14ac:dyDescent="0.25">
      <c r="A1" s="108" t="s">
        <v>0</v>
      </c>
      <c r="B1" s="108"/>
      <c r="C1" s="108"/>
      <c r="D1" s="108"/>
      <c r="E1" s="108" t="s">
        <v>1</v>
      </c>
      <c r="F1" s="108"/>
      <c r="G1" s="108"/>
      <c r="H1" s="108"/>
      <c r="I1" s="108"/>
    </row>
    <row r="2" spans="1:9" ht="15.75" x14ac:dyDescent="0.25">
      <c r="A2" s="108" t="s">
        <v>2</v>
      </c>
      <c r="B2" s="108"/>
      <c r="C2" s="108"/>
      <c r="D2" s="108"/>
      <c r="E2" s="126" t="s">
        <v>3</v>
      </c>
      <c r="F2" s="126"/>
      <c r="G2" s="126"/>
      <c r="H2" s="126"/>
      <c r="I2" s="126"/>
    </row>
    <row r="3" spans="1:9" ht="15.75" x14ac:dyDescent="0.25">
      <c r="A3" s="108" t="s">
        <v>4</v>
      </c>
      <c r="B3" s="108"/>
      <c r="C3" s="108"/>
      <c r="D3" s="108"/>
      <c r="E3" s="1"/>
      <c r="F3" s="1"/>
      <c r="G3" s="1"/>
      <c r="H3" s="1"/>
      <c r="I3" s="1"/>
    </row>
    <row r="4" spans="1:9" ht="15.75" x14ac:dyDescent="0.25">
      <c r="A4" s="108" t="s">
        <v>28</v>
      </c>
      <c r="B4" s="108"/>
      <c r="C4" s="108"/>
      <c r="D4" s="108"/>
      <c r="E4" s="1"/>
      <c r="F4" s="1"/>
      <c r="G4" s="1"/>
      <c r="H4" s="1"/>
      <c r="I4" s="1"/>
    </row>
    <row r="5" spans="1:9" ht="15.95" x14ac:dyDescent="0.2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125" t="s">
        <v>505</v>
      </c>
      <c r="B6" s="125"/>
      <c r="C6" s="125"/>
      <c r="D6" s="125"/>
      <c r="E6" s="125"/>
      <c r="F6" s="125"/>
      <c r="G6" s="125"/>
      <c r="H6" s="125"/>
      <c r="I6" s="125"/>
    </row>
    <row r="7" spans="1:9" ht="15.95" x14ac:dyDescent="0.2">
      <c r="A7" s="24"/>
      <c r="B7" s="24"/>
      <c r="C7" s="24"/>
      <c r="D7" s="24"/>
      <c r="E7" s="24"/>
      <c r="F7" s="24"/>
      <c r="G7" s="24"/>
      <c r="H7" s="24"/>
      <c r="I7" s="24"/>
    </row>
    <row r="8" spans="1:9" ht="15.75" x14ac:dyDescent="0.25">
      <c r="A8" s="109" t="s">
        <v>5</v>
      </c>
      <c r="B8" s="109"/>
      <c r="C8" s="109" t="s">
        <v>487</v>
      </c>
      <c r="D8" s="109"/>
      <c r="E8" s="109" t="s">
        <v>6</v>
      </c>
      <c r="F8" s="109"/>
      <c r="G8" s="161">
        <v>3</v>
      </c>
      <c r="H8" s="161"/>
      <c r="I8" s="3"/>
    </row>
    <row r="9" spans="1:9" ht="15.75" x14ac:dyDescent="0.25">
      <c r="A9" s="109" t="s">
        <v>7</v>
      </c>
      <c r="B9" s="109"/>
      <c r="C9" s="109" t="s">
        <v>493</v>
      </c>
      <c r="D9" s="109"/>
      <c r="E9" s="109" t="s">
        <v>8</v>
      </c>
      <c r="F9" s="109"/>
      <c r="G9" s="161">
        <v>2</v>
      </c>
      <c r="H9" s="161"/>
      <c r="I9" s="3"/>
    </row>
    <row r="10" spans="1:9" ht="15.75" x14ac:dyDescent="0.25">
      <c r="A10" s="109" t="s">
        <v>9</v>
      </c>
      <c r="B10" s="109"/>
      <c r="C10" s="109" t="s">
        <v>489</v>
      </c>
      <c r="D10" s="109"/>
      <c r="E10" s="16" t="s">
        <v>29</v>
      </c>
      <c r="F10" s="4"/>
      <c r="G10" s="162" t="s">
        <v>488</v>
      </c>
      <c r="H10" s="162"/>
      <c r="I10" s="1"/>
    </row>
    <row r="11" spans="1:9" ht="15.95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10" t="s">
        <v>10</v>
      </c>
      <c r="B12" s="112" t="s">
        <v>11</v>
      </c>
      <c r="C12" s="114" t="s">
        <v>12</v>
      </c>
      <c r="D12" s="115"/>
      <c r="E12" s="5" t="s">
        <v>13</v>
      </c>
      <c r="F12" s="5" t="s">
        <v>14</v>
      </c>
      <c r="G12" s="118" t="s">
        <v>15</v>
      </c>
      <c r="H12" s="119"/>
      <c r="I12" s="120" t="s">
        <v>16</v>
      </c>
    </row>
    <row r="13" spans="1:9" ht="15.75" x14ac:dyDescent="0.25">
      <c r="A13" s="111"/>
      <c r="B13" s="113"/>
      <c r="C13" s="116"/>
      <c r="D13" s="117"/>
      <c r="E13" s="6">
        <v>0.3</v>
      </c>
      <c r="F13" s="6">
        <v>0.7</v>
      </c>
      <c r="G13" s="7" t="s">
        <v>17</v>
      </c>
      <c r="H13" s="7" t="s">
        <v>18</v>
      </c>
      <c r="I13" s="121"/>
    </row>
    <row r="14" spans="1:9" ht="15.95" x14ac:dyDescent="0.2">
      <c r="A14" s="25">
        <v>1</v>
      </c>
      <c r="B14" s="25">
        <v>2</v>
      </c>
      <c r="C14" s="122">
        <v>3</v>
      </c>
      <c r="D14" s="122"/>
      <c r="E14" s="25">
        <v>4</v>
      </c>
      <c r="F14" s="25">
        <v>5</v>
      </c>
      <c r="G14" s="25">
        <v>6</v>
      </c>
      <c r="H14" s="25">
        <v>7</v>
      </c>
      <c r="I14" s="7">
        <v>8</v>
      </c>
    </row>
    <row r="15" spans="1:9" ht="16.5" x14ac:dyDescent="0.25">
      <c r="A15" s="26">
        <v>1</v>
      </c>
      <c r="B15" s="18" t="s">
        <v>279</v>
      </c>
      <c r="C15" s="18" t="s">
        <v>280</v>
      </c>
      <c r="D15" s="18" t="s">
        <v>23</v>
      </c>
      <c r="E15" s="20">
        <v>9.5</v>
      </c>
      <c r="F15" s="92">
        <v>7.5</v>
      </c>
      <c r="G15" s="20">
        <f>E15*$E$13+F15*$F$13</f>
        <v>8.1</v>
      </c>
      <c r="H15" s="17" t="str">
        <f>IF(G15&lt;4,"F",IF(G15&lt;=4.9,"D",IF(G15&lt;=5.4,"D+",IF(G15&lt;=5.9,"C",IF(G15&lt;=6.9,"C+",IF(G15&lt;=7.9,"B",IF(G15&lt;=8.4,"B+","A")))))))</f>
        <v>B+</v>
      </c>
      <c r="I15" s="21"/>
    </row>
    <row r="16" spans="1:9" ht="16.5" x14ac:dyDescent="0.25">
      <c r="A16" s="26">
        <v>2</v>
      </c>
      <c r="B16" s="18" t="s">
        <v>281</v>
      </c>
      <c r="C16" s="18" t="s">
        <v>40</v>
      </c>
      <c r="D16" s="18" t="s">
        <v>56</v>
      </c>
      <c r="E16" s="20">
        <v>8</v>
      </c>
      <c r="F16" s="92" t="s">
        <v>501</v>
      </c>
      <c r="G16" s="20">
        <f t="shared" ref="G16:G35" si="0">E16*$E$13+F16*$F$13</f>
        <v>7.65</v>
      </c>
      <c r="H16" s="17" t="str">
        <f t="shared" ref="H16:H35" si="1">IF(G16&lt;4,"F",IF(G16&lt;=4.9,"D",IF(G16&lt;=5.4,"D+",IF(G16&lt;=5.9,"C",IF(G16&lt;=6.9,"C+",IF(G16&lt;=7.9,"B",IF(G16&lt;=8.4,"B+","A")))))))</f>
        <v>B</v>
      </c>
      <c r="I16" s="21"/>
    </row>
    <row r="17" spans="1:9" ht="16.5" x14ac:dyDescent="0.25">
      <c r="A17" s="26">
        <v>3</v>
      </c>
      <c r="B17" s="18" t="s">
        <v>282</v>
      </c>
      <c r="C17" s="18" t="s">
        <v>85</v>
      </c>
      <c r="D17" s="18" t="s">
        <v>77</v>
      </c>
      <c r="E17" s="20">
        <v>8</v>
      </c>
      <c r="F17" s="92">
        <v>9</v>
      </c>
      <c r="G17" s="20">
        <f t="shared" si="0"/>
        <v>8.6999999999999993</v>
      </c>
      <c r="H17" s="17" t="str">
        <f t="shared" si="1"/>
        <v>A</v>
      </c>
      <c r="I17" s="21"/>
    </row>
    <row r="18" spans="1:9" ht="16.5" x14ac:dyDescent="0.25">
      <c r="A18" s="26">
        <v>4</v>
      </c>
      <c r="B18" s="18" t="s">
        <v>283</v>
      </c>
      <c r="C18" s="18" t="s">
        <v>284</v>
      </c>
      <c r="D18" s="18" t="s">
        <v>66</v>
      </c>
      <c r="E18" s="20">
        <v>8</v>
      </c>
      <c r="F18" s="92">
        <v>8</v>
      </c>
      <c r="G18" s="20">
        <f t="shared" si="0"/>
        <v>8</v>
      </c>
      <c r="H18" s="17" t="str">
        <f t="shared" si="1"/>
        <v>B+</v>
      </c>
      <c r="I18" s="21"/>
    </row>
    <row r="19" spans="1:9" ht="16.5" x14ac:dyDescent="0.25">
      <c r="A19" s="26">
        <v>5</v>
      </c>
      <c r="B19" s="18" t="s">
        <v>285</v>
      </c>
      <c r="C19" s="18" t="s">
        <v>286</v>
      </c>
      <c r="D19" s="18" t="s">
        <v>50</v>
      </c>
      <c r="E19" s="20">
        <v>9.5</v>
      </c>
      <c r="F19" s="92" t="s">
        <v>502</v>
      </c>
      <c r="G19" s="20">
        <f t="shared" si="0"/>
        <v>8.7999999999999989</v>
      </c>
      <c r="H19" s="17" t="str">
        <f t="shared" si="1"/>
        <v>A</v>
      </c>
      <c r="I19" s="21"/>
    </row>
    <row r="20" spans="1:9" ht="16.5" x14ac:dyDescent="0.25">
      <c r="A20" s="26">
        <v>6</v>
      </c>
      <c r="B20" s="18" t="s">
        <v>287</v>
      </c>
      <c r="C20" s="18" t="s">
        <v>288</v>
      </c>
      <c r="D20" s="18" t="s">
        <v>58</v>
      </c>
      <c r="E20" s="20">
        <v>7</v>
      </c>
      <c r="F20" s="93">
        <v>0</v>
      </c>
      <c r="G20" s="20">
        <f t="shared" si="0"/>
        <v>2.1</v>
      </c>
      <c r="H20" s="17" t="str">
        <f t="shared" si="1"/>
        <v>F</v>
      </c>
      <c r="I20" s="21"/>
    </row>
    <row r="21" spans="1:9" ht="16.5" x14ac:dyDescent="0.25">
      <c r="A21" s="26">
        <v>7</v>
      </c>
      <c r="B21" s="18" t="s">
        <v>289</v>
      </c>
      <c r="C21" s="18" t="s">
        <v>290</v>
      </c>
      <c r="D21" s="18" t="s">
        <v>291</v>
      </c>
      <c r="E21" s="20">
        <v>8.5</v>
      </c>
      <c r="F21" s="92">
        <v>8.5</v>
      </c>
      <c r="G21" s="20">
        <f t="shared" si="0"/>
        <v>8.5</v>
      </c>
      <c r="H21" s="17" t="str">
        <f t="shared" si="1"/>
        <v>A</v>
      </c>
      <c r="I21" s="21"/>
    </row>
    <row r="22" spans="1:9" ht="16.5" x14ac:dyDescent="0.25">
      <c r="A22" s="26">
        <v>8</v>
      </c>
      <c r="B22" s="18" t="s">
        <v>292</v>
      </c>
      <c r="C22" s="18" t="s">
        <v>85</v>
      </c>
      <c r="D22" s="18" t="s">
        <v>194</v>
      </c>
      <c r="E22" s="20">
        <v>9.5</v>
      </c>
      <c r="F22" s="92">
        <v>8</v>
      </c>
      <c r="G22" s="20">
        <f t="shared" si="0"/>
        <v>8.4499999999999993</v>
      </c>
      <c r="H22" s="17" t="str">
        <f t="shared" si="1"/>
        <v>A</v>
      </c>
      <c r="I22" s="21"/>
    </row>
    <row r="23" spans="1:9" ht="16.5" x14ac:dyDescent="0.25">
      <c r="A23" s="26">
        <v>9</v>
      </c>
      <c r="B23" s="18" t="s">
        <v>293</v>
      </c>
      <c r="C23" s="18" t="s">
        <v>55</v>
      </c>
      <c r="D23" s="18" t="s">
        <v>190</v>
      </c>
      <c r="E23" s="20">
        <v>8.5</v>
      </c>
      <c r="F23" s="92">
        <v>7</v>
      </c>
      <c r="G23" s="20">
        <f t="shared" si="0"/>
        <v>7.4499999999999993</v>
      </c>
      <c r="H23" s="17" t="str">
        <f t="shared" si="1"/>
        <v>B</v>
      </c>
      <c r="I23" s="21"/>
    </row>
    <row r="24" spans="1:9" ht="16.5" x14ac:dyDescent="0.25">
      <c r="A24" s="26">
        <v>10</v>
      </c>
      <c r="B24" s="18" t="s">
        <v>294</v>
      </c>
      <c r="C24" s="18" t="s">
        <v>295</v>
      </c>
      <c r="D24" s="18" t="s">
        <v>52</v>
      </c>
      <c r="E24" s="20">
        <v>9.5</v>
      </c>
      <c r="F24" s="92">
        <v>7.5</v>
      </c>
      <c r="G24" s="20">
        <f t="shared" si="0"/>
        <v>8.1</v>
      </c>
      <c r="H24" s="17" t="str">
        <f t="shared" si="1"/>
        <v>B+</v>
      </c>
      <c r="I24" s="21"/>
    </row>
    <row r="25" spans="1:9" ht="16.5" x14ac:dyDescent="0.25">
      <c r="A25" s="26">
        <v>11</v>
      </c>
      <c r="B25" s="18" t="s">
        <v>296</v>
      </c>
      <c r="C25" s="18" t="s">
        <v>297</v>
      </c>
      <c r="D25" s="18" t="s">
        <v>298</v>
      </c>
      <c r="E25" s="20">
        <v>8.5</v>
      </c>
      <c r="F25" s="92">
        <v>7</v>
      </c>
      <c r="G25" s="20">
        <f t="shared" si="0"/>
        <v>7.4499999999999993</v>
      </c>
      <c r="H25" s="17" t="str">
        <f t="shared" si="1"/>
        <v>B</v>
      </c>
      <c r="I25" s="21"/>
    </row>
    <row r="26" spans="1:9" ht="16.5" x14ac:dyDescent="0.25">
      <c r="A26" s="26">
        <v>12</v>
      </c>
      <c r="B26" s="18" t="s">
        <v>299</v>
      </c>
      <c r="C26" s="18" t="s">
        <v>300</v>
      </c>
      <c r="D26" s="18" t="s">
        <v>196</v>
      </c>
      <c r="E26" s="20">
        <v>8.5</v>
      </c>
      <c r="F26" s="92">
        <v>8</v>
      </c>
      <c r="G26" s="20">
        <f t="shared" si="0"/>
        <v>8.1499999999999986</v>
      </c>
      <c r="H26" s="17" t="str">
        <f t="shared" si="1"/>
        <v>B+</v>
      </c>
      <c r="I26" s="21"/>
    </row>
    <row r="27" spans="1:9" ht="16.5" x14ac:dyDescent="0.25">
      <c r="A27" s="26">
        <v>13</v>
      </c>
      <c r="B27" s="18" t="s">
        <v>301</v>
      </c>
      <c r="C27" s="18" t="s">
        <v>302</v>
      </c>
      <c r="D27" s="18" t="s">
        <v>54</v>
      </c>
      <c r="E27" s="20">
        <v>8</v>
      </c>
      <c r="F27" s="92" t="s">
        <v>501</v>
      </c>
      <c r="G27" s="20">
        <f t="shared" si="0"/>
        <v>7.65</v>
      </c>
      <c r="H27" s="17" t="str">
        <f t="shared" si="1"/>
        <v>B</v>
      </c>
      <c r="I27" s="21"/>
    </row>
    <row r="28" spans="1:9" ht="16.5" x14ac:dyDescent="0.25">
      <c r="A28" s="26">
        <v>14</v>
      </c>
      <c r="B28" s="18" t="s">
        <v>303</v>
      </c>
      <c r="C28" s="18" t="s">
        <v>304</v>
      </c>
      <c r="D28" s="18" t="s">
        <v>305</v>
      </c>
      <c r="E28" s="20">
        <v>10</v>
      </c>
      <c r="F28" s="92" t="s">
        <v>503</v>
      </c>
      <c r="G28" s="20">
        <f t="shared" si="0"/>
        <v>9.6499999999999986</v>
      </c>
      <c r="H28" s="17" t="str">
        <f t="shared" si="1"/>
        <v>A</v>
      </c>
      <c r="I28" s="21"/>
    </row>
    <row r="29" spans="1:9" ht="16.5" x14ac:dyDescent="0.25">
      <c r="A29" s="26">
        <v>15</v>
      </c>
      <c r="B29" s="18" t="s">
        <v>306</v>
      </c>
      <c r="C29" s="18" t="s">
        <v>189</v>
      </c>
      <c r="D29" s="18" t="s">
        <v>246</v>
      </c>
      <c r="E29" s="20">
        <v>9.5</v>
      </c>
      <c r="F29" s="92" t="s">
        <v>501</v>
      </c>
      <c r="G29" s="20">
        <f t="shared" si="0"/>
        <v>8.1</v>
      </c>
      <c r="H29" s="17" t="str">
        <f t="shared" si="1"/>
        <v>B+</v>
      </c>
      <c r="I29" s="21"/>
    </row>
    <row r="30" spans="1:9" ht="16.5" x14ac:dyDescent="0.25">
      <c r="A30" s="26">
        <v>16</v>
      </c>
      <c r="B30" s="18" t="s">
        <v>307</v>
      </c>
      <c r="C30" s="18" t="s">
        <v>308</v>
      </c>
      <c r="D30" s="18" t="s">
        <v>33</v>
      </c>
      <c r="E30" s="20">
        <v>9</v>
      </c>
      <c r="F30" s="92" t="s">
        <v>502</v>
      </c>
      <c r="G30" s="20">
        <f t="shared" si="0"/>
        <v>8.6499999999999986</v>
      </c>
      <c r="H30" s="17" t="str">
        <f t="shared" si="1"/>
        <v>A</v>
      </c>
      <c r="I30" s="21"/>
    </row>
    <row r="31" spans="1:9" ht="16.5" x14ac:dyDescent="0.25">
      <c r="A31" s="26">
        <v>17</v>
      </c>
      <c r="B31" s="18" t="s">
        <v>309</v>
      </c>
      <c r="C31" s="18" t="s">
        <v>310</v>
      </c>
      <c r="D31" s="18" t="s">
        <v>63</v>
      </c>
      <c r="E31" s="20">
        <v>8.5</v>
      </c>
      <c r="F31" s="92" t="s">
        <v>501</v>
      </c>
      <c r="G31" s="20">
        <f t="shared" si="0"/>
        <v>7.8</v>
      </c>
      <c r="H31" s="17" t="str">
        <f t="shared" si="1"/>
        <v>B</v>
      </c>
      <c r="I31" s="21"/>
    </row>
    <row r="32" spans="1:9" ht="16.5" x14ac:dyDescent="0.25">
      <c r="A32" s="26">
        <v>18</v>
      </c>
      <c r="B32" s="18" t="s">
        <v>311</v>
      </c>
      <c r="C32" s="18" t="s">
        <v>312</v>
      </c>
      <c r="D32" s="18" t="s">
        <v>313</v>
      </c>
      <c r="E32" s="20">
        <v>8</v>
      </c>
      <c r="F32" s="92">
        <v>5</v>
      </c>
      <c r="G32" s="20">
        <f t="shared" si="0"/>
        <v>5.9</v>
      </c>
      <c r="H32" s="17" t="str">
        <f t="shared" si="1"/>
        <v>C</v>
      </c>
      <c r="I32" s="21"/>
    </row>
    <row r="33" spans="1:11" ht="16.5" x14ac:dyDescent="0.25">
      <c r="A33" s="26">
        <v>19</v>
      </c>
      <c r="B33" s="18" t="s">
        <v>314</v>
      </c>
      <c r="C33" s="18" t="s">
        <v>315</v>
      </c>
      <c r="D33" s="18" t="s">
        <v>316</v>
      </c>
      <c r="E33" s="20">
        <v>8.5</v>
      </c>
      <c r="F33" s="92">
        <v>8</v>
      </c>
      <c r="G33" s="20">
        <f t="shared" si="0"/>
        <v>8.1499999999999986</v>
      </c>
      <c r="H33" s="17" t="str">
        <f t="shared" si="1"/>
        <v>B+</v>
      </c>
      <c r="I33" s="21"/>
    </row>
    <row r="34" spans="1:11" ht="16.5" x14ac:dyDescent="0.25">
      <c r="A34" s="26">
        <v>20</v>
      </c>
      <c r="B34" s="18" t="s">
        <v>317</v>
      </c>
      <c r="C34" s="18" t="s">
        <v>69</v>
      </c>
      <c r="D34" s="18" t="s">
        <v>318</v>
      </c>
      <c r="E34" s="20">
        <v>9.5</v>
      </c>
      <c r="F34" s="92" t="s">
        <v>502</v>
      </c>
      <c r="G34" s="20">
        <f t="shared" si="0"/>
        <v>8.7999999999999989</v>
      </c>
      <c r="H34" s="17" t="str">
        <f t="shared" si="1"/>
        <v>A</v>
      </c>
      <c r="I34" s="21"/>
    </row>
    <row r="35" spans="1:11" ht="16.5" x14ac:dyDescent="0.25">
      <c r="A35" s="26">
        <v>21</v>
      </c>
      <c r="B35" s="18" t="s">
        <v>319</v>
      </c>
      <c r="C35" s="18" t="s">
        <v>320</v>
      </c>
      <c r="D35" s="18" t="s">
        <v>75</v>
      </c>
      <c r="E35" s="20">
        <v>8.5</v>
      </c>
      <c r="F35" s="92">
        <v>8</v>
      </c>
      <c r="G35" s="20">
        <f t="shared" si="0"/>
        <v>8.1499999999999986</v>
      </c>
      <c r="H35" s="17" t="str">
        <f t="shared" si="1"/>
        <v>B+</v>
      </c>
      <c r="I35" s="21"/>
    </row>
    <row r="36" spans="1:11" ht="15.95" x14ac:dyDescent="0.2">
      <c r="A36" s="1"/>
      <c r="B36" s="1"/>
      <c r="C36" s="1"/>
      <c r="D36" s="1"/>
      <c r="E36" s="1"/>
      <c r="F36" s="20"/>
      <c r="G36" s="1"/>
      <c r="H36" s="1"/>
      <c r="I36" s="1"/>
    </row>
    <row r="37" spans="1:11" ht="15.95" x14ac:dyDescent="0.2">
      <c r="A37" s="9" t="str">
        <f>"Cộng danh sách gồm "</f>
        <v xml:space="preserve">Cộng danh sách gồm </v>
      </c>
      <c r="B37" s="9"/>
      <c r="C37" s="9"/>
      <c r="D37" s="10">
        <f>COUNTA(H15:H35)</f>
        <v>21</v>
      </c>
      <c r="E37" s="11">
        <v>1</v>
      </c>
      <c r="F37" s="12"/>
      <c r="G37" s="1"/>
      <c r="H37" s="1"/>
      <c r="I37" s="1"/>
    </row>
    <row r="38" spans="1:11" ht="15.75" x14ac:dyDescent="0.25">
      <c r="A38" s="123" t="s">
        <v>19</v>
      </c>
      <c r="B38" s="123"/>
      <c r="C38" s="123"/>
      <c r="D38" s="13">
        <f>COUNTIF(G15:G35,"&gt;=5")</f>
        <v>20</v>
      </c>
      <c r="E38" s="14">
        <f>D38/D37</f>
        <v>0.95238095238095233</v>
      </c>
      <c r="F38" s="15"/>
      <c r="G38" s="1"/>
      <c r="H38" s="1"/>
      <c r="I38" s="1"/>
    </row>
    <row r="39" spans="1:11" ht="15.75" x14ac:dyDescent="0.25">
      <c r="A39" s="123" t="s">
        <v>20</v>
      </c>
      <c r="B39" s="123"/>
      <c r="C39" s="123"/>
      <c r="D39" s="13">
        <f>COUNTIF(G15:G35,"&lt;5")</f>
        <v>1</v>
      </c>
      <c r="E39" s="14">
        <f>D39/D37</f>
        <v>4.7619047619047616E-2</v>
      </c>
      <c r="F39" s="15"/>
      <c r="G39" s="1"/>
      <c r="H39" s="1"/>
      <c r="I39" s="1"/>
    </row>
    <row r="40" spans="1:11" ht="15.95" x14ac:dyDescent="0.2">
      <c r="A40" s="97"/>
      <c r="B40" s="97"/>
      <c r="C40" s="97"/>
      <c r="D40" s="98"/>
      <c r="E40" s="99"/>
      <c r="F40" s="15"/>
      <c r="G40" s="1"/>
      <c r="H40" s="1"/>
      <c r="I40" s="1"/>
    </row>
    <row r="41" spans="1:11" ht="15.75" x14ac:dyDescent="0.25">
      <c r="A41" s="97"/>
      <c r="B41" s="97"/>
      <c r="C41" s="97"/>
      <c r="D41" s="98"/>
      <c r="E41" s="124" t="str">
        <f ca="1">"TP. Hồ Chí Minh, ngày "&amp;  DAY(NOW())&amp;" tháng " &amp;MONTH(NOW())&amp;" năm "&amp;YEAR(NOW())</f>
        <v>TP. Hồ Chí Minh, ngày 16 tháng 11 năm 2021</v>
      </c>
      <c r="F41" s="124"/>
      <c r="G41" s="124"/>
      <c r="H41" s="124"/>
      <c r="I41" s="124"/>
    </row>
    <row r="42" spans="1:11" ht="15.75" x14ac:dyDescent="0.25">
      <c r="A42" s="97"/>
      <c r="B42" s="97"/>
      <c r="C42" s="97"/>
      <c r="D42" s="98"/>
      <c r="E42" s="99"/>
      <c r="F42" s="15"/>
      <c r="G42" s="1"/>
      <c r="H42" s="1"/>
      <c r="I42" s="1"/>
    </row>
    <row r="43" spans="1:11" ht="15.75" x14ac:dyDescent="0.25">
      <c r="A43" s="97"/>
      <c r="B43" s="108" t="s">
        <v>21</v>
      </c>
      <c r="C43" s="108"/>
      <c r="D43" s="108"/>
      <c r="E43" s="99"/>
      <c r="F43" s="15" t="s">
        <v>22</v>
      </c>
      <c r="G43" s="161"/>
      <c r="H43" s="161"/>
      <c r="I43" s="161"/>
      <c r="J43" s="161"/>
      <c r="K43" s="161"/>
    </row>
    <row r="44" spans="1:11" ht="15.75" x14ac:dyDescent="0.25">
      <c r="A44" s="16"/>
      <c r="B44" s="16"/>
      <c r="C44" s="4"/>
      <c r="D44" s="16"/>
      <c r="E44" s="3"/>
      <c r="F44" s="1"/>
      <c r="G44" s="1"/>
      <c r="H44" s="1"/>
      <c r="I44" s="1"/>
    </row>
    <row r="45" spans="1:11" ht="15.95" x14ac:dyDescent="0.2">
      <c r="A45" s="1"/>
      <c r="B45" s="1"/>
      <c r="C45" s="1"/>
      <c r="D45" s="1"/>
      <c r="E45" s="124"/>
      <c r="F45" s="124"/>
      <c r="G45" s="124"/>
      <c r="H45" s="124"/>
      <c r="I45" s="124"/>
    </row>
    <row r="46" spans="1:11" ht="15.75" x14ac:dyDescent="0.25">
      <c r="A46" s="108"/>
      <c r="B46" s="108"/>
      <c r="C46" s="108"/>
      <c r="D46" s="1"/>
      <c r="E46" s="108"/>
      <c r="F46" s="108"/>
      <c r="G46" s="108"/>
      <c r="H46" s="108"/>
      <c r="I46" s="108"/>
    </row>
    <row r="47" spans="1:11" ht="15.75" x14ac:dyDescent="0.25">
      <c r="B47" s="106" t="s">
        <v>515</v>
      </c>
      <c r="E47" s="106" t="s">
        <v>516</v>
      </c>
      <c r="F47" s="106"/>
      <c r="G47" s="95"/>
    </row>
    <row r="52" spans="2:8" ht="15.75" x14ac:dyDescent="0.25">
      <c r="B52" s="106"/>
      <c r="F52" s="106" t="s">
        <v>513</v>
      </c>
      <c r="G52" s="106"/>
      <c r="H52" s="95"/>
    </row>
  </sheetData>
  <protectedRanges>
    <protectedRange sqref="I15:I35" name="Range4"/>
    <protectedRange sqref="F36 B15:E35" name="Range3"/>
    <protectedRange sqref="C8:C10 G8:G9" name="Range2"/>
    <protectedRange sqref="A4" name="Range1"/>
    <protectedRange sqref="E13:F13" name="Range6"/>
  </protectedRanges>
  <mergeCells count="28">
    <mergeCell ref="E41:I41"/>
    <mergeCell ref="B43:D43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46:C46"/>
    <mergeCell ref="E46:I46"/>
    <mergeCell ref="A10:B10"/>
    <mergeCell ref="C10:D10"/>
    <mergeCell ref="A12:A13"/>
    <mergeCell ref="B12:B13"/>
    <mergeCell ref="C12:D13"/>
    <mergeCell ref="G12:H12"/>
    <mergeCell ref="I12:I13"/>
    <mergeCell ref="C14:D14"/>
    <mergeCell ref="A38:C38"/>
    <mergeCell ref="A39:C39"/>
    <mergeCell ref="E45:I45"/>
  </mergeCells>
  <conditionalFormatting sqref="H15:H35">
    <cfRule type="cellIs" dxfId="9" priority="2" stopIfTrue="1" operator="equal">
      <formula>"F"</formula>
    </cfRule>
  </conditionalFormatting>
  <conditionalFormatting sqref="G15:G35">
    <cfRule type="expression" dxfId="8" priority="1" stopIfTrue="1">
      <formula>MAX(#REF!)&lt;4</formula>
    </cfRule>
  </conditionalFormatting>
  <pageMargins left="0.69" right="0.21875" top="0.46" bottom="0.17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topLeftCell="A22" zoomScale="60" zoomScaleNormal="100" workbookViewId="0">
      <selection activeCell="E50" sqref="E50:I50"/>
    </sheetView>
  </sheetViews>
  <sheetFormatPr defaultColWidth="8.85546875" defaultRowHeight="15" x14ac:dyDescent="0.25"/>
  <cols>
    <col min="1" max="1" width="5.85546875" customWidth="1"/>
    <col min="2" max="2" width="14.7109375" customWidth="1"/>
    <col min="3" max="3" width="20.140625" customWidth="1"/>
    <col min="4" max="4" width="10.140625" customWidth="1"/>
    <col min="7" max="7" width="7.85546875" customWidth="1"/>
    <col min="8" max="8" width="7.28515625" customWidth="1"/>
    <col min="9" max="9" width="15.42578125" customWidth="1"/>
  </cols>
  <sheetData>
    <row r="1" spans="1:9" ht="15.75" x14ac:dyDescent="0.25">
      <c r="A1" s="108" t="s">
        <v>0</v>
      </c>
      <c r="B1" s="108"/>
      <c r="C1" s="108"/>
      <c r="D1" s="108"/>
      <c r="E1" s="108" t="s">
        <v>1</v>
      </c>
      <c r="F1" s="108"/>
      <c r="G1" s="108"/>
      <c r="H1" s="108"/>
      <c r="I1" s="108"/>
    </row>
    <row r="2" spans="1:9" ht="15.75" x14ac:dyDescent="0.25">
      <c r="A2" s="108" t="s">
        <v>2</v>
      </c>
      <c r="B2" s="108"/>
      <c r="C2" s="108"/>
      <c r="D2" s="108"/>
      <c r="E2" s="126" t="s">
        <v>3</v>
      </c>
      <c r="F2" s="126"/>
      <c r="G2" s="126"/>
      <c r="H2" s="126"/>
      <c r="I2" s="126"/>
    </row>
    <row r="3" spans="1:9" ht="15.75" x14ac:dyDescent="0.25">
      <c r="A3" s="108" t="s">
        <v>4</v>
      </c>
      <c r="B3" s="108"/>
      <c r="C3" s="108"/>
      <c r="D3" s="108"/>
      <c r="E3" s="1"/>
      <c r="F3" s="1"/>
      <c r="G3" s="1"/>
      <c r="H3" s="1"/>
      <c r="I3" s="1"/>
    </row>
    <row r="4" spans="1:9" ht="15.75" x14ac:dyDescent="0.25">
      <c r="A4" s="108" t="s">
        <v>28</v>
      </c>
      <c r="B4" s="108"/>
      <c r="C4" s="108"/>
      <c r="D4" s="108"/>
      <c r="E4" s="1"/>
      <c r="F4" s="1"/>
      <c r="G4" s="1"/>
      <c r="H4" s="1"/>
      <c r="I4" s="1"/>
    </row>
    <row r="5" spans="1:9" ht="15.95" x14ac:dyDescent="0.2">
      <c r="A5" s="27"/>
      <c r="B5" s="27"/>
      <c r="C5" s="27"/>
      <c r="D5" s="27"/>
      <c r="E5" s="1"/>
      <c r="F5" s="1"/>
      <c r="G5" s="1"/>
      <c r="H5" s="1"/>
      <c r="I5" s="1"/>
    </row>
    <row r="6" spans="1:9" ht="19.5" x14ac:dyDescent="0.3">
      <c r="A6" s="125" t="s">
        <v>505</v>
      </c>
      <c r="B6" s="125"/>
      <c r="C6" s="125"/>
      <c r="D6" s="125"/>
      <c r="E6" s="125"/>
      <c r="F6" s="125"/>
      <c r="G6" s="125"/>
      <c r="H6" s="125"/>
      <c r="I6" s="125"/>
    </row>
    <row r="7" spans="1:9" ht="15.95" x14ac:dyDescent="0.2">
      <c r="A7" s="27"/>
      <c r="B7" s="27"/>
      <c r="C7" s="27"/>
      <c r="D7" s="27"/>
      <c r="E7" s="27"/>
      <c r="F7" s="27"/>
      <c r="G7" s="27"/>
      <c r="H7" s="27"/>
      <c r="I7" s="27"/>
    </row>
    <row r="8" spans="1:9" ht="15.75" x14ac:dyDescent="0.25">
      <c r="A8" s="109" t="s">
        <v>5</v>
      </c>
      <c r="B8" s="109"/>
      <c r="C8" s="109" t="s">
        <v>487</v>
      </c>
      <c r="D8" s="109"/>
      <c r="E8" s="109" t="s">
        <v>6</v>
      </c>
      <c r="F8" s="109"/>
      <c r="G8" s="161">
        <v>3</v>
      </c>
      <c r="H8" s="161"/>
      <c r="I8" s="3"/>
    </row>
    <row r="9" spans="1:9" ht="15.75" x14ac:dyDescent="0.25">
      <c r="A9" s="109" t="s">
        <v>7</v>
      </c>
      <c r="B9" s="109"/>
      <c r="C9" s="109" t="s">
        <v>494</v>
      </c>
      <c r="D9" s="109"/>
      <c r="E9" s="109" t="s">
        <v>8</v>
      </c>
      <c r="F9" s="109"/>
      <c r="G9" s="161">
        <v>2</v>
      </c>
      <c r="H9" s="161"/>
      <c r="I9" s="3"/>
    </row>
    <row r="10" spans="1:9" ht="15.75" x14ac:dyDescent="0.25">
      <c r="A10" s="109" t="s">
        <v>9</v>
      </c>
      <c r="B10" s="109"/>
      <c r="C10" s="109" t="s">
        <v>489</v>
      </c>
      <c r="D10" s="109"/>
      <c r="E10" s="16" t="s">
        <v>29</v>
      </c>
      <c r="F10" s="4"/>
      <c r="G10" s="162" t="s">
        <v>488</v>
      </c>
      <c r="H10" s="162"/>
      <c r="I10" s="1"/>
    </row>
    <row r="11" spans="1:9" ht="15.95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10" t="s">
        <v>10</v>
      </c>
      <c r="B12" s="112" t="s">
        <v>11</v>
      </c>
      <c r="C12" s="114" t="s">
        <v>12</v>
      </c>
      <c r="D12" s="115"/>
      <c r="E12" s="5" t="s">
        <v>13</v>
      </c>
      <c r="F12" s="5" t="s">
        <v>14</v>
      </c>
      <c r="G12" s="118" t="s">
        <v>15</v>
      </c>
      <c r="H12" s="119"/>
      <c r="I12" s="120" t="s">
        <v>16</v>
      </c>
    </row>
    <row r="13" spans="1:9" ht="15.75" x14ac:dyDescent="0.25">
      <c r="A13" s="111"/>
      <c r="B13" s="113"/>
      <c r="C13" s="116"/>
      <c r="D13" s="117"/>
      <c r="E13" s="6">
        <v>0.3</v>
      </c>
      <c r="F13" s="6">
        <v>0.7</v>
      </c>
      <c r="G13" s="7" t="s">
        <v>17</v>
      </c>
      <c r="H13" s="7" t="s">
        <v>18</v>
      </c>
      <c r="I13" s="121"/>
    </row>
    <row r="14" spans="1:9" ht="15.95" x14ac:dyDescent="0.2">
      <c r="A14" s="28">
        <v>1</v>
      </c>
      <c r="B14" s="28">
        <v>2</v>
      </c>
      <c r="C14" s="122">
        <v>3</v>
      </c>
      <c r="D14" s="122"/>
      <c r="E14" s="28">
        <v>4</v>
      </c>
      <c r="F14" s="28">
        <v>5</v>
      </c>
      <c r="G14" s="28">
        <v>6</v>
      </c>
      <c r="H14" s="28">
        <v>7</v>
      </c>
      <c r="I14" s="7">
        <v>8</v>
      </c>
    </row>
    <row r="15" spans="1:9" ht="16.5" x14ac:dyDescent="0.25">
      <c r="A15" s="19">
        <v>1</v>
      </c>
      <c r="B15" s="29" t="s">
        <v>355</v>
      </c>
      <c r="C15" s="29" t="s">
        <v>382</v>
      </c>
      <c r="D15" s="29" t="s">
        <v>23</v>
      </c>
      <c r="E15" s="91">
        <v>9</v>
      </c>
      <c r="F15" s="20">
        <v>6</v>
      </c>
      <c r="G15" s="20">
        <f>E15*$E$13+F15*$F$13</f>
        <v>6.8999999999999986</v>
      </c>
      <c r="H15" s="17" t="str">
        <f>IF(G15&lt;4,"F",IF(G15&lt;=4.9,"D",IF(G15&lt;=5.4,"D+",IF(G15&lt;=5.9,"C",IF(G15&lt;=6.9,"C+",IF(G15&lt;=7.9,"B",IF(G15&lt;=8.4,"B+","A")))))))</f>
        <v>C+</v>
      </c>
      <c r="I15" s="21"/>
    </row>
    <row r="16" spans="1:9" ht="16.5" x14ac:dyDescent="0.25">
      <c r="A16" s="19">
        <v>2</v>
      </c>
      <c r="B16" s="29" t="s">
        <v>356</v>
      </c>
      <c r="C16" s="29" t="s">
        <v>383</v>
      </c>
      <c r="D16" s="29" t="s">
        <v>83</v>
      </c>
      <c r="E16" s="91">
        <v>8.5</v>
      </c>
      <c r="F16" s="20">
        <v>7</v>
      </c>
      <c r="G16" s="20">
        <f t="shared" ref="G16:G41" si="0">E16*$E$13+F16*$F$13</f>
        <v>7.4499999999999993</v>
      </c>
      <c r="H16" s="17" t="str">
        <f t="shared" ref="H16:H41" si="1">IF(G16&lt;4,"F",IF(G16&lt;=4.9,"D",IF(G16&lt;=5.4,"D+",IF(G16&lt;=5.9,"C",IF(G16&lt;=6.9,"C+",IF(G16&lt;=7.9,"B",IF(G16&lt;=8.4,"B+","A")))))))</f>
        <v>B</v>
      </c>
      <c r="I16" s="21"/>
    </row>
    <row r="17" spans="1:9" ht="16.5" x14ac:dyDescent="0.25">
      <c r="A17" s="19">
        <v>3</v>
      </c>
      <c r="B17" s="29" t="s">
        <v>357</v>
      </c>
      <c r="C17" s="29" t="s">
        <v>384</v>
      </c>
      <c r="D17" s="29" t="s">
        <v>402</v>
      </c>
      <c r="E17" s="91">
        <v>9</v>
      </c>
      <c r="F17" s="20">
        <v>8.5</v>
      </c>
      <c r="G17" s="20">
        <f t="shared" si="0"/>
        <v>8.6499999999999986</v>
      </c>
      <c r="H17" s="17" t="str">
        <f t="shared" si="1"/>
        <v>A</v>
      </c>
      <c r="I17" s="21"/>
    </row>
    <row r="18" spans="1:9" ht="16.5" x14ac:dyDescent="0.25">
      <c r="A18" s="19">
        <v>4</v>
      </c>
      <c r="B18" s="29" t="s">
        <v>358</v>
      </c>
      <c r="C18" s="29" t="s">
        <v>181</v>
      </c>
      <c r="D18" s="29" t="s">
        <v>118</v>
      </c>
      <c r="E18" s="91">
        <v>10</v>
      </c>
      <c r="F18" s="20">
        <v>7.5</v>
      </c>
      <c r="G18" s="20">
        <f t="shared" si="0"/>
        <v>8.25</v>
      </c>
      <c r="H18" s="17" t="str">
        <f t="shared" si="1"/>
        <v>B+</v>
      </c>
      <c r="I18" s="21"/>
    </row>
    <row r="19" spans="1:9" ht="16.5" x14ac:dyDescent="0.25">
      <c r="A19" s="19">
        <v>5</v>
      </c>
      <c r="B19" s="29" t="s">
        <v>359</v>
      </c>
      <c r="C19" s="29" t="s">
        <v>385</v>
      </c>
      <c r="D19" s="29" t="s">
        <v>66</v>
      </c>
      <c r="E19" s="91">
        <v>8.5</v>
      </c>
      <c r="F19" s="20">
        <v>7.5</v>
      </c>
      <c r="G19" s="20">
        <f t="shared" si="0"/>
        <v>7.8</v>
      </c>
      <c r="H19" s="17" t="str">
        <f t="shared" si="1"/>
        <v>B</v>
      </c>
      <c r="I19" s="21"/>
    </row>
    <row r="20" spans="1:9" ht="16.5" x14ac:dyDescent="0.25">
      <c r="A20" s="19">
        <v>6</v>
      </c>
      <c r="B20" s="29" t="s">
        <v>360</v>
      </c>
      <c r="C20" s="29" t="s">
        <v>386</v>
      </c>
      <c r="D20" s="29" t="s">
        <v>403</v>
      </c>
      <c r="E20" s="91">
        <v>8</v>
      </c>
      <c r="F20" s="20">
        <v>8</v>
      </c>
      <c r="G20" s="20">
        <f t="shared" si="0"/>
        <v>8</v>
      </c>
      <c r="H20" s="17" t="str">
        <f t="shared" si="1"/>
        <v>B+</v>
      </c>
      <c r="I20" s="21"/>
    </row>
    <row r="21" spans="1:9" ht="16.5" x14ac:dyDescent="0.25">
      <c r="A21" s="19">
        <v>7</v>
      </c>
      <c r="B21" s="29" t="s">
        <v>361</v>
      </c>
      <c r="C21" s="29" t="s">
        <v>387</v>
      </c>
      <c r="D21" s="29" t="s">
        <v>138</v>
      </c>
      <c r="E21" s="91">
        <v>9</v>
      </c>
      <c r="F21" s="20">
        <v>8</v>
      </c>
      <c r="G21" s="20">
        <f t="shared" si="0"/>
        <v>8.2999999999999989</v>
      </c>
      <c r="H21" s="17" t="str">
        <f t="shared" si="1"/>
        <v>B+</v>
      </c>
      <c r="I21" s="21"/>
    </row>
    <row r="22" spans="1:9" ht="16.5" x14ac:dyDescent="0.25">
      <c r="A22" s="19">
        <v>8</v>
      </c>
      <c r="B22" s="29" t="s">
        <v>362</v>
      </c>
      <c r="C22" s="29" t="s">
        <v>284</v>
      </c>
      <c r="D22" s="29" t="s">
        <v>194</v>
      </c>
      <c r="E22" s="91">
        <v>8.5</v>
      </c>
      <c r="F22" s="20">
        <v>8</v>
      </c>
      <c r="G22" s="20">
        <f t="shared" si="0"/>
        <v>8.1499999999999986</v>
      </c>
      <c r="H22" s="17" t="str">
        <f t="shared" si="1"/>
        <v>B+</v>
      </c>
      <c r="I22" s="21"/>
    </row>
    <row r="23" spans="1:9" ht="16.5" x14ac:dyDescent="0.25">
      <c r="A23" s="19">
        <v>9</v>
      </c>
      <c r="B23" s="29" t="s">
        <v>363</v>
      </c>
      <c r="C23" s="29" t="s">
        <v>40</v>
      </c>
      <c r="D23" s="29" t="s">
        <v>72</v>
      </c>
      <c r="E23" s="91">
        <v>9</v>
      </c>
      <c r="F23" s="20">
        <v>7</v>
      </c>
      <c r="G23" s="20">
        <f t="shared" si="0"/>
        <v>7.6</v>
      </c>
      <c r="H23" s="17" t="str">
        <f t="shared" si="1"/>
        <v>B</v>
      </c>
      <c r="I23" s="21"/>
    </row>
    <row r="24" spans="1:9" ht="16.5" x14ac:dyDescent="0.25">
      <c r="A24" s="19">
        <v>10</v>
      </c>
      <c r="B24" s="29" t="s">
        <v>364</v>
      </c>
      <c r="C24" s="29" t="s">
        <v>388</v>
      </c>
      <c r="D24" s="29" t="s">
        <v>52</v>
      </c>
      <c r="E24" s="91">
        <v>9</v>
      </c>
      <c r="F24" s="20">
        <v>8.5</v>
      </c>
      <c r="G24" s="20">
        <f t="shared" si="0"/>
        <v>8.6499999999999986</v>
      </c>
      <c r="H24" s="17" t="str">
        <f t="shared" si="1"/>
        <v>A</v>
      </c>
      <c r="I24" s="21"/>
    </row>
    <row r="25" spans="1:9" ht="16.5" x14ac:dyDescent="0.25">
      <c r="A25" s="19">
        <v>11</v>
      </c>
      <c r="B25" s="29" t="s">
        <v>365</v>
      </c>
      <c r="C25" s="29" t="s">
        <v>389</v>
      </c>
      <c r="D25" s="29" t="s">
        <v>157</v>
      </c>
      <c r="E25" s="91">
        <v>9.5</v>
      </c>
      <c r="F25" s="20">
        <v>8</v>
      </c>
      <c r="G25" s="20">
        <f t="shared" si="0"/>
        <v>8.4499999999999993</v>
      </c>
      <c r="H25" s="17" t="str">
        <f t="shared" si="1"/>
        <v>A</v>
      </c>
      <c r="I25" s="21"/>
    </row>
    <row r="26" spans="1:9" ht="16.5" x14ac:dyDescent="0.25">
      <c r="A26" s="19">
        <v>12</v>
      </c>
      <c r="B26" s="29" t="s">
        <v>366</v>
      </c>
      <c r="C26" s="29" t="s">
        <v>390</v>
      </c>
      <c r="D26" s="29" t="s">
        <v>53</v>
      </c>
      <c r="E26" s="91">
        <v>8.5</v>
      </c>
      <c r="F26" s="20">
        <v>7</v>
      </c>
      <c r="G26" s="20">
        <f t="shared" si="0"/>
        <v>7.4499999999999993</v>
      </c>
      <c r="H26" s="17" t="str">
        <f t="shared" si="1"/>
        <v>B</v>
      </c>
      <c r="I26" s="21"/>
    </row>
    <row r="27" spans="1:9" ht="16.5" x14ac:dyDescent="0.25">
      <c r="A27" s="19">
        <v>13</v>
      </c>
      <c r="B27" s="29" t="s">
        <v>367</v>
      </c>
      <c r="C27" s="29" t="s">
        <v>391</v>
      </c>
      <c r="D27" s="29" t="s">
        <v>404</v>
      </c>
      <c r="E27" s="91">
        <v>8.5</v>
      </c>
      <c r="F27" s="20">
        <v>8</v>
      </c>
      <c r="G27" s="20">
        <f t="shared" si="0"/>
        <v>8.1499999999999986</v>
      </c>
      <c r="H27" s="17" t="str">
        <f t="shared" si="1"/>
        <v>B+</v>
      </c>
      <c r="I27" s="21"/>
    </row>
    <row r="28" spans="1:9" ht="16.5" x14ac:dyDescent="0.25">
      <c r="A28" s="19">
        <v>14</v>
      </c>
      <c r="B28" s="29" t="s">
        <v>368</v>
      </c>
      <c r="C28" s="29" t="s">
        <v>392</v>
      </c>
      <c r="D28" s="29" t="s">
        <v>41</v>
      </c>
      <c r="E28" s="91">
        <v>9</v>
      </c>
      <c r="F28" s="20">
        <v>7.5</v>
      </c>
      <c r="G28" s="20">
        <f t="shared" si="0"/>
        <v>7.9499999999999993</v>
      </c>
      <c r="H28" s="17" t="str">
        <f t="shared" si="1"/>
        <v>B+</v>
      </c>
      <c r="I28" s="21"/>
    </row>
    <row r="29" spans="1:9" ht="16.5" x14ac:dyDescent="0.25">
      <c r="A29" s="19">
        <v>15</v>
      </c>
      <c r="B29" s="29" t="s">
        <v>369</v>
      </c>
      <c r="C29" s="29" t="s">
        <v>393</v>
      </c>
      <c r="D29" s="29" t="s">
        <v>41</v>
      </c>
      <c r="E29" s="91">
        <v>9.5</v>
      </c>
      <c r="F29" s="20">
        <v>7.5</v>
      </c>
      <c r="G29" s="20">
        <f t="shared" si="0"/>
        <v>8.1</v>
      </c>
      <c r="H29" s="17" t="str">
        <f t="shared" si="1"/>
        <v>B+</v>
      </c>
      <c r="I29" s="21"/>
    </row>
    <row r="30" spans="1:9" ht="16.5" x14ac:dyDescent="0.25">
      <c r="A30" s="19">
        <v>16</v>
      </c>
      <c r="B30" s="29" t="s">
        <v>370</v>
      </c>
      <c r="C30" s="29" t="s">
        <v>394</v>
      </c>
      <c r="D30" s="29" t="s">
        <v>160</v>
      </c>
      <c r="E30" s="91">
        <v>9</v>
      </c>
      <c r="F30" s="20">
        <v>8</v>
      </c>
      <c r="G30" s="20">
        <f t="shared" si="0"/>
        <v>8.2999999999999989</v>
      </c>
      <c r="H30" s="17" t="str">
        <f t="shared" si="1"/>
        <v>B+</v>
      </c>
      <c r="I30" s="21"/>
    </row>
    <row r="31" spans="1:9" ht="16.5" x14ac:dyDescent="0.25">
      <c r="A31" s="19">
        <v>17</v>
      </c>
      <c r="B31" s="29" t="s">
        <v>371</v>
      </c>
      <c r="C31" s="29" t="s">
        <v>179</v>
      </c>
      <c r="D31" s="29" t="s">
        <v>347</v>
      </c>
      <c r="E31" s="91">
        <v>9</v>
      </c>
      <c r="F31" s="20">
        <v>8</v>
      </c>
      <c r="G31" s="20">
        <f t="shared" si="0"/>
        <v>8.2999999999999989</v>
      </c>
      <c r="H31" s="17" t="str">
        <f t="shared" si="1"/>
        <v>B+</v>
      </c>
      <c r="I31" s="21"/>
    </row>
    <row r="32" spans="1:9" ht="16.5" x14ac:dyDescent="0.25">
      <c r="A32" s="19">
        <v>18</v>
      </c>
      <c r="B32" s="29" t="s">
        <v>372</v>
      </c>
      <c r="C32" s="29" t="s">
        <v>65</v>
      </c>
      <c r="D32" s="29" t="s">
        <v>79</v>
      </c>
      <c r="E32" s="91">
        <v>9</v>
      </c>
      <c r="F32" s="20">
        <v>7.5</v>
      </c>
      <c r="G32" s="20">
        <f t="shared" si="0"/>
        <v>7.9499999999999993</v>
      </c>
      <c r="H32" s="17" t="str">
        <f t="shared" si="1"/>
        <v>B+</v>
      </c>
      <c r="I32" s="21"/>
    </row>
    <row r="33" spans="1:9" ht="16.5" x14ac:dyDescent="0.25">
      <c r="A33" s="19">
        <v>19</v>
      </c>
      <c r="B33" s="29" t="s">
        <v>373</v>
      </c>
      <c r="C33" s="29" t="s">
        <v>395</v>
      </c>
      <c r="D33" s="29" t="s">
        <v>191</v>
      </c>
      <c r="E33" s="91">
        <v>9</v>
      </c>
      <c r="F33" s="20">
        <v>8</v>
      </c>
      <c r="G33" s="20">
        <f t="shared" si="0"/>
        <v>8.2999999999999989</v>
      </c>
      <c r="H33" s="17" t="str">
        <f t="shared" si="1"/>
        <v>B+</v>
      </c>
      <c r="I33" s="21"/>
    </row>
    <row r="34" spans="1:9" ht="16.5" x14ac:dyDescent="0.25">
      <c r="A34" s="19">
        <v>20</v>
      </c>
      <c r="B34" s="29" t="s">
        <v>374</v>
      </c>
      <c r="C34" s="29" t="s">
        <v>396</v>
      </c>
      <c r="D34" s="29" t="s">
        <v>405</v>
      </c>
      <c r="E34" s="91">
        <v>9</v>
      </c>
      <c r="F34" s="20">
        <v>8.5</v>
      </c>
      <c r="G34" s="20">
        <f t="shared" si="0"/>
        <v>8.6499999999999986</v>
      </c>
      <c r="H34" s="17" t="str">
        <f t="shared" si="1"/>
        <v>A</v>
      </c>
      <c r="I34" s="21"/>
    </row>
    <row r="35" spans="1:9" ht="16.5" x14ac:dyDescent="0.25">
      <c r="A35" s="19">
        <v>21</v>
      </c>
      <c r="B35" s="29" t="s">
        <v>375</v>
      </c>
      <c r="C35" s="29" t="s">
        <v>397</v>
      </c>
      <c r="D35" s="29" t="s">
        <v>86</v>
      </c>
      <c r="E35" s="91">
        <v>9</v>
      </c>
      <c r="F35" s="20">
        <v>7.5</v>
      </c>
      <c r="G35" s="20">
        <f t="shared" si="0"/>
        <v>7.9499999999999993</v>
      </c>
      <c r="H35" s="17" t="str">
        <f t="shared" si="1"/>
        <v>B+</v>
      </c>
      <c r="I35" s="21"/>
    </row>
    <row r="36" spans="1:9" ht="16.5" x14ac:dyDescent="0.25">
      <c r="A36" s="19">
        <v>22</v>
      </c>
      <c r="B36" s="29" t="s">
        <v>376</v>
      </c>
      <c r="C36" s="29" t="s">
        <v>398</v>
      </c>
      <c r="D36" s="29" t="s">
        <v>199</v>
      </c>
      <c r="E36" s="91">
        <v>9</v>
      </c>
      <c r="F36" s="20">
        <v>9</v>
      </c>
      <c r="G36" s="20">
        <f t="shared" si="0"/>
        <v>9</v>
      </c>
      <c r="H36" s="17" t="str">
        <f t="shared" si="1"/>
        <v>A</v>
      </c>
      <c r="I36" s="21"/>
    </row>
    <row r="37" spans="1:9" ht="16.5" x14ac:dyDescent="0.25">
      <c r="A37" s="19">
        <v>23</v>
      </c>
      <c r="B37" s="29" t="s">
        <v>377</v>
      </c>
      <c r="C37" s="29" t="s">
        <v>399</v>
      </c>
      <c r="D37" s="29" t="s">
        <v>62</v>
      </c>
      <c r="E37" s="91">
        <v>9</v>
      </c>
      <c r="F37" s="20">
        <v>8.5</v>
      </c>
      <c r="G37" s="20">
        <f t="shared" si="0"/>
        <v>8.6499999999999986</v>
      </c>
      <c r="H37" s="17" t="str">
        <f t="shared" si="1"/>
        <v>A</v>
      </c>
      <c r="I37" s="21"/>
    </row>
    <row r="38" spans="1:9" ht="16.5" x14ac:dyDescent="0.25">
      <c r="A38" s="19">
        <v>24</v>
      </c>
      <c r="B38" s="29" t="s">
        <v>378</v>
      </c>
      <c r="C38" s="29" t="s">
        <v>400</v>
      </c>
      <c r="D38" s="29" t="s">
        <v>27</v>
      </c>
      <c r="E38" s="91">
        <v>9</v>
      </c>
      <c r="F38" s="20">
        <v>8</v>
      </c>
      <c r="G38" s="20">
        <f t="shared" si="0"/>
        <v>8.2999999999999989</v>
      </c>
      <c r="H38" s="17" t="str">
        <f t="shared" si="1"/>
        <v>B+</v>
      </c>
      <c r="I38" s="21"/>
    </row>
    <row r="39" spans="1:9" ht="16.5" x14ac:dyDescent="0.25">
      <c r="A39" s="19">
        <v>25</v>
      </c>
      <c r="B39" s="29" t="s">
        <v>379</v>
      </c>
      <c r="C39" s="29" t="s">
        <v>401</v>
      </c>
      <c r="D39" s="29" t="s">
        <v>46</v>
      </c>
      <c r="E39" s="91">
        <v>9</v>
      </c>
      <c r="F39" s="20">
        <v>8</v>
      </c>
      <c r="G39" s="20">
        <f t="shared" si="0"/>
        <v>8.2999999999999989</v>
      </c>
      <c r="H39" s="17" t="str">
        <f t="shared" si="1"/>
        <v>B+</v>
      </c>
      <c r="I39" s="21"/>
    </row>
    <row r="40" spans="1:9" ht="16.5" x14ac:dyDescent="0.25">
      <c r="A40" s="19">
        <v>26</v>
      </c>
      <c r="B40" s="29" t="s">
        <v>380</v>
      </c>
      <c r="C40" s="29" t="s">
        <v>40</v>
      </c>
      <c r="D40" s="29" t="s">
        <v>47</v>
      </c>
      <c r="E40" s="91">
        <v>9</v>
      </c>
      <c r="F40" s="20">
        <v>7.5</v>
      </c>
      <c r="G40" s="20">
        <f t="shared" si="0"/>
        <v>7.9499999999999993</v>
      </c>
      <c r="H40" s="17" t="str">
        <f t="shared" si="1"/>
        <v>B+</v>
      </c>
      <c r="I40" s="21"/>
    </row>
    <row r="41" spans="1:9" ht="16.5" x14ac:dyDescent="0.25">
      <c r="A41" s="19">
        <v>27</v>
      </c>
      <c r="B41" s="29" t="s">
        <v>381</v>
      </c>
      <c r="C41" s="29" t="s">
        <v>345</v>
      </c>
      <c r="D41" s="29" t="s">
        <v>406</v>
      </c>
      <c r="E41" s="91">
        <v>8.5</v>
      </c>
      <c r="F41" s="20">
        <v>7</v>
      </c>
      <c r="G41" s="20">
        <f t="shared" si="0"/>
        <v>7.4499999999999993</v>
      </c>
      <c r="H41" s="17" t="str">
        <f t="shared" si="1"/>
        <v>B</v>
      </c>
      <c r="I41" s="21"/>
    </row>
    <row r="42" spans="1:9" ht="17.100000000000001" x14ac:dyDescent="0.2">
      <c r="A42" s="100"/>
      <c r="B42" s="101"/>
      <c r="C42" s="101"/>
      <c r="D42" s="101"/>
      <c r="E42" s="102"/>
      <c r="F42" s="103"/>
      <c r="G42" s="103"/>
      <c r="H42" s="104"/>
      <c r="I42" s="105"/>
    </row>
    <row r="43" spans="1:9" ht="17.100000000000001" x14ac:dyDescent="0.2">
      <c r="A43" s="100"/>
      <c r="B43" s="101"/>
      <c r="C43" s="101"/>
      <c r="D43" s="101"/>
      <c r="E43" s="102"/>
      <c r="F43" s="103"/>
      <c r="G43" s="103"/>
      <c r="H43" s="104"/>
      <c r="I43" s="105"/>
    </row>
    <row r="44" spans="1:9" ht="15.95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ht="15.95" x14ac:dyDescent="0.2">
      <c r="A45" s="9" t="str">
        <f>"Cộng danh sách gồm "</f>
        <v xml:space="preserve">Cộng danh sách gồm </v>
      </c>
      <c r="B45" s="9"/>
      <c r="C45" s="9"/>
      <c r="D45" s="10">
        <f>COUNTA(H15:H41)</f>
        <v>27</v>
      </c>
      <c r="E45" s="11">
        <v>1</v>
      </c>
      <c r="F45" s="12"/>
      <c r="G45" s="1"/>
      <c r="H45" s="1"/>
      <c r="I45" s="1"/>
    </row>
    <row r="46" spans="1:9" ht="15.75" x14ac:dyDescent="0.25">
      <c r="A46" s="123" t="s">
        <v>19</v>
      </c>
      <c r="B46" s="123"/>
      <c r="C46" s="123"/>
      <c r="D46" s="13">
        <f>COUNTIF(G15:G41,"&gt;=5")</f>
        <v>27</v>
      </c>
      <c r="E46" s="14">
        <f>D46/D45</f>
        <v>1</v>
      </c>
      <c r="F46" s="15"/>
      <c r="G46" s="1"/>
      <c r="H46" s="1"/>
      <c r="I46" s="1"/>
    </row>
    <row r="47" spans="1:9" ht="15.75" x14ac:dyDescent="0.25">
      <c r="A47" s="123" t="s">
        <v>20</v>
      </c>
      <c r="B47" s="123"/>
      <c r="C47" s="123"/>
      <c r="D47" s="13">
        <f>COUNTIF(G15:G41,"&lt;5")</f>
        <v>0</v>
      </c>
      <c r="E47" s="14">
        <f>D47/D45</f>
        <v>0</v>
      </c>
      <c r="F47" s="15"/>
      <c r="G47" s="1"/>
      <c r="H47" s="1"/>
      <c r="I47" s="1"/>
    </row>
    <row r="48" spans="1:9" ht="15.95" x14ac:dyDescent="0.2">
      <c r="A48" s="16"/>
      <c r="B48" s="16"/>
      <c r="C48" s="4"/>
      <c r="D48" s="16"/>
      <c r="E48" s="3"/>
      <c r="F48" s="1"/>
      <c r="G48" s="1"/>
      <c r="H48" s="1"/>
      <c r="I48" s="1"/>
    </row>
    <row r="49" spans="1:9" ht="15.95" x14ac:dyDescent="0.2">
      <c r="A49" s="1"/>
      <c r="B49" s="1"/>
      <c r="C49" s="1"/>
      <c r="D49" s="1"/>
      <c r="E49" s="124" t="str">
        <f ca="1">"TP. Hồ Chí Minh, ngày "&amp;  DAY(NOW())&amp;" tháng " &amp;MONTH(NOW())&amp;" năm "&amp;YEAR(NOW())</f>
        <v>TP. Hồ Chí Minh, ngày 16 tháng 11 năm 2021</v>
      </c>
      <c r="F49" s="124"/>
      <c r="G49" s="124"/>
      <c r="H49" s="124"/>
      <c r="I49" s="124"/>
    </row>
    <row r="50" spans="1:9" ht="15.75" x14ac:dyDescent="0.25">
      <c r="A50" s="108" t="s">
        <v>21</v>
      </c>
      <c r="B50" s="108"/>
      <c r="C50" s="108"/>
      <c r="D50" s="1"/>
      <c r="E50" s="108" t="s">
        <v>22</v>
      </c>
      <c r="F50" s="108"/>
      <c r="G50" s="108"/>
      <c r="H50" s="108"/>
      <c r="I50" s="108"/>
    </row>
    <row r="56" spans="1:9" ht="15.75" x14ac:dyDescent="0.25">
      <c r="B56" s="106" t="s">
        <v>514</v>
      </c>
      <c r="F56" s="106" t="s">
        <v>510</v>
      </c>
      <c r="G56" s="106"/>
      <c r="H56" s="163"/>
    </row>
  </sheetData>
  <protectedRanges>
    <protectedRange sqref="I15:I43" name="Range4"/>
    <protectedRange sqref="B15:F43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50:C50"/>
    <mergeCell ref="E50:I50"/>
    <mergeCell ref="A10:B10"/>
    <mergeCell ref="C10:D10"/>
    <mergeCell ref="A12:A13"/>
    <mergeCell ref="B12:B13"/>
    <mergeCell ref="C12:D13"/>
    <mergeCell ref="G12:H12"/>
    <mergeCell ref="I12:I13"/>
    <mergeCell ref="C14:D14"/>
    <mergeCell ref="A46:C46"/>
    <mergeCell ref="A47:C47"/>
    <mergeCell ref="E49:I49"/>
  </mergeCells>
  <conditionalFormatting sqref="H15:H43">
    <cfRule type="cellIs" dxfId="7" priority="2" stopIfTrue="1" operator="equal">
      <formula>"F"</formula>
    </cfRule>
  </conditionalFormatting>
  <conditionalFormatting sqref="G15:G43">
    <cfRule type="expression" dxfId="6" priority="1" stopIfTrue="1">
      <formula>MAX(#REF!)&lt;4</formula>
    </cfRule>
  </conditionalFormatting>
  <pageMargins left="1" right="0.17708333333333301" top="0.39" bottom="0.17" header="0.3" footer="0.17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view="pageLayout" topLeftCell="A53" zoomScale="120" zoomScaleNormal="100" zoomScalePageLayoutView="120" workbookViewId="0">
      <selection activeCell="A60" sqref="A60:C60"/>
    </sheetView>
  </sheetViews>
  <sheetFormatPr defaultColWidth="8.85546875" defaultRowHeight="15" x14ac:dyDescent="0.25"/>
  <cols>
    <col min="1" max="1" width="6" customWidth="1"/>
    <col min="2" max="2" width="14.85546875" customWidth="1"/>
    <col min="3" max="3" width="22.140625" customWidth="1"/>
    <col min="6" max="6" width="8.140625" customWidth="1"/>
    <col min="7" max="7" width="7" customWidth="1"/>
    <col min="8" max="8" width="6.7109375" customWidth="1"/>
    <col min="9" max="9" width="12.7109375" customWidth="1"/>
  </cols>
  <sheetData>
    <row r="1" spans="1:9" ht="15.75" x14ac:dyDescent="0.25">
      <c r="A1" s="108" t="s">
        <v>0</v>
      </c>
      <c r="B1" s="108"/>
      <c r="C1" s="108"/>
      <c r="D1" s="108"/>
      <c r="E1" s="108" t="s">
        <v>1</v>
      </c>
      <c r="F1" s="108"/>
      <c r="G1" s="108"/>
      <c r="H1" s="108"/>
      <c r="I1" s="108"/>
    </row>
    <row r="2" spans="1:9" ht="15.75" x14ac:dyDescent="0.25">
      <c r="A2" s="108" t="s">
        <v>2</v>
      </c>
      <c r="B2" s="108"/>
      <c r="C2" s="108"/>
      <c r="D2" s="108"/>
      <c r="E2" s="126" t="s">
        <v>3</v>
      </c>
      <c r="F2" s="126"/>
      <c r="G2" s="126"/>
      <c r="H2" s="126"/>
      <c r="I2" s="126"/>
    </row>
    <row r="3" spans="1:9" ht="15.75" x14ac:dyDescent="0.25">
      <c r="A3" s="108" t="s">
        <v>4</v>
      </c>
      <c r="B3" s="108"/>
      <c r="C3" s="108"/>
      <c r="D3" s="108"/>
      <c r="E3" s="1"/>
      <c r="F3" s="1"/>
      <c r="G3" s="1"/>
      <c r="H3" s="1"/>
      <c r="I3" s="1"/>
    </row>
    <row r="4" spans="1:9" ht="15.75" x14ac:dyDescent="0.25">
      <c r="A4" s="108" t="s">
        <v>28</v>
      </c>
      <c r="B4" s="108"/>
      <c r="C4" s="108"/>
      <c r="D4" s="108"/>
      <c r="E4" s="1"/>
      <c r="F4" s="1"/>
      <c r="G4" s="1"/>
      <c r="H4" s="1"/>
      <c r="I4" s="1"/>
    </row>
    <row r="5" spans="1:9" ht="15.95" x14ac:dyDescent="0.2">
      <c r="A5" s="27"/>
      <c r="B5" s="27"/>
      <c r="C5" s="27"/>
      <c r="D5" s="27"/>
      <c r="E5" s="1"/>
      <c r="F5" s="1"/>
      <c r="G5" s="1"/>
      <c r="H5" s="1"/>
      <c r="I5" s="1"/>
    </row>
    <row r="6" spans="1:9" ht="19.5" x14ac:dyDescent="0.3">
      <c r="A6" s="125" t="s">
        <v>505</v>
      </c>
      <c r="B6" s="125"/>
      <c r="C6" s="125"/>
      <c r="D6" s="125"/>
      <c r="E6" s="125"/>
      <c r="F6" s="125"/>
      <c r="G6" s="125"/>
      <c r="H6" s="125"/>
      <c r="I6" s="125"/>
    </row>
    <row r="7" spans="1:9" ht="15.95" x14ac:dyDescent="0.2">
      <c r="A7" s="27"/>
      <c r="B7" s="27"/>
      <c r="C7" s="27"/>
      <c r="D7" s="27"/>
      <c r="E7" s="27"/>
      <c r="F7" s="27"/>
      <c r="G7" s="27"/>
      <c r="H7" s="27"/>
      <c r="I7" s="27"/>
    </row>
    <row r="8" spans="1:9" ht="15.75" x14ac:dyDescent="0.25">
      <c r="A8" s="109" t="s">
        <v>5</v>
      </c>
      <c r="B8" s="109"/>
      <c r="C8" s="109" t="s">
        <v>487</v>
      </c>
      <c r="D8" s="109"/>
      <c r="E8" s="109" t="s">
        <v>6</v>
      </c>
      <c r="F8" s="109"/>
      <c r="G8" s="161">
        <v>3</v>
      </c>
      <c r="H8" s="161"/>
      <c r="I8" s="3"/>
    </row>
    <row r="9" spans="1:9" ht="15.75" x14ac:dyDescent="0.25">
      <c r="A9" s="109" t="s">
        <v>7</v>
      </c>
      <c r="B9" s="109"/>
      <c r="C9" s="109" t="s">
        <v>490</v>
      </c>
      <c r="D9" s="109"/>
      <c r="E9" s="109" t="s">
        <v>8</v>
      </c>
      <c r="F9" s="109"/>
      <c r="G9" s="161">
        <v>2</v>
      </c>
      <c r="H9" s="161"/>
      <c r="I9" s="3"/>
    </row>
    <row r="10" spans="1:9" ht="15.75" x14ac:dyDescent="0.25">
      <c r="A10" s="109" t="s">
        <v>9</v>
      </c>
      <c r="B10" s="109"/>
      <c r="C10" s="109" t="s">
        <v>489</v>
      </c>
      <c r="D10" s="109"/>
      <c r="E10" s="16" t="s">
        <v>29</v>
      </c>
      <c r="F10" s="4"/>
      <c r="G10" s="162" t="s">
        <v>488</v>
      </c>
      <c r="H10" s="162"/>
      <c r="I10" s="1"/>
    </row>
    <row r="11" spans="1:9" ht="15.95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10" t="s">
        <v>10</v>
      </c>
      <c r="B12" s="112" t="s">
        <v>11</v>
      </c>
      <c r="C12" s="114" t="s">
        <v>12</v>
      </c>
      <c r="D12" s="115"/>
      <c r="E12" s="5" t="s">
        <v>13</v>
      </c>
      <c r="F12" s="5" t="s">
        <v>14</v>
      </c>
      <c r="G12" s="118" t="s">
        <v>15</v>
      </c>
      <c r="H12" s="119"/>
      <c r="I12" s="120" t="s">
        <v>16</v>
      </c>
    </row>
    <row r="13" spans="1:9" ht="15.75" x14ac:dyDescent="0.25">
      <c r="A13" s="111"/>
      <c r="B13" s="113"/>
      <c r="C13" s="116"/>
      <c r="D13" s="117"/>
      <c r="E13" s="6">
        <v>0.3</v>
      </c>
      <c r="F13" s="6">
        <v>0.7</v>
      </c>
      <c r="G13" s="7" t="s">
        <v>17</v>
      </c>
      <c r="H13" s="7" t="s">
        <v>18</v>
      </c>
      <c r="I13" s="121"/>
    </row>
    <row r="14" spans="1:9" ht="15.95" x14ac:dyDescent="0.2">
      <c r="A14" s="28">
        <v>1</v>
      </c>
      <c r="B14" s="28">
        <v>2</v>
      </c>
      <c r="C14" s="122">
        <v>3</v>
      </c>
      <c r="D14" s="122"/>
      <c r="E14" s="28">
        <v>4</v>
      </c>
      <c r="F14" s="28">
        <v>5</v>
      </c>
      <c r="G14" s="28">
        <v>6</v>
      </c>
      <c r="H14" s="28">
        <v>7</v>
      </c>
      <c r="I14" s="7">
        <v>8</v>
      </c>
    </row>
    <row r="15" spans="1:9" ht="16.5" x14ac:dyDescent="0.25">
      <c r="A15" s="19">
        <v>1</v>
      </c>
      <c r="B15" s="18" t="s">
        <v>201</v>
      </c>
      <c r="C15" s="18" t="s">
        <v>202</v>
      </c>
      <c r="D15" s="18" t="s">
        <v>56</v>
      </c>
      <c r="E15" s="91">
        <v>8</v>
      </c>
      <c r="F15" s="20">
        <v>8.5</v>
      </c>
      <c r="G15" s="20">
        <f>E15*$E$13+F15*$F$13</f>
        <v>8.35</v>
      </c>
      <c r="H15" s="17" t="str">
        <f>IF(G15&lt;4,"F",IF(G15&lt;=4.9,"D",IF(G15&lt;=5.4,"D+",IF(G15&lt;=5.9,"C",IF(G15&lt;=6.9,"C+",IF(G15&lt;=7.9,"B",IF(G15&lt;=8.4,"B+","A")))))))</f>
        <v>B+</v>
      </c>
      <c r="I15" s="21"/>
    </row>
    <row r="16" spans="1:9" ht="16.5" x14ac:dyDescent="0.25">
      <c r="A16" s="19">
        <v>2</v>
      </c>
      <c r="B16" s="18" t="s">
        <v>203</v>
      </c>
      <c r="C16" s="18" t="s">
        <v>204</v>
      </c>
      <c r="D16" s="18" t="s">
        <v>205</v>
      </c>
      <c r="E16" s="91">
        <v>8</v>
      </c>
      <c r="F16" s="20">
        <v>0</v>
      </c>
      <c r="G16" s="20">
        <f t="shared" ref="G16:G53" si="0">E16*$E$13+F16*$F$13</f>
        <v>2.4</v>
      </c>
      <c r="H16" s="17" t="str">
        <f t="shared" ref="H16:H53" si="1">IF(G16&lt;4,"F",IF(G16&lt;=4.9,"D",IF(G16&lt;=5.4,"D+",IF(G16&lt;=5.9,"C",IF(G16&lt;=6.9,"C+",IF(G16&lt;=7.9,"B",IF(G16&lt;=8.4,"B+","A")))))))</f>
        <v>F</v>
      </c>
      <c r="I16" s="21"/>
    </row>
    <row r="17" spans="1:9" ht="16.5" x14ac:dyDescent="0.25">
      <c r="A17" s="19">
        <v>3</v>
      </c>
      <c r="B17" s="18" t="s">
        <v>206</v>
      </c>
      <c r="C17" s="18" t="s">
        <v>207</v>
      </c>
      <c r="D17" s="18" t="s">
        <v>82</v>
      </c>
      <c r="E17" s="91">
        <v>0</v>
      </c>
      <c r="F17" s="20">
        <v>0</v>
      </c>
      <c r="G17" s="20">
        <f t="shared" si="0"/>
        <v>0</v>
      </c>
      <c r="H17" s="17" t="str">
        <f t="shared" si="1"/>
        <v>F</v>
      </c>
      <c r="I17" s="21"/>
    </row>
    <row r="18" spans="1:9" ht="16.5" x14ac:dyDescent="0.25">
      <c r="A18" s="19">
        <v>4</v>
      </c>
      <c r="B18" s="18" t="s">
        <v>208</v>
      </c>
      <c r="C18" s="18" t="s">
        <v>209</v>
      </c>
      <c r="D18" s="18" t="s">
        <v>210</v>
      </c>
      <c r="E18" s="91">
        <v>10</v>
      </c>
      <c r="F18" s="20">
        <v>8.5</v>
      </c>
      <c r="G18" s="20">
        <f t="shared" si="0"/>
        <v>8.9499999999999993</v>
      </c>
      <c r="H18" s="17" t="str">
        <f t="shared" si="1"/>
        <v>A</v>
      </c>
      <c r="I18" s="21"/>
    </row>
    <row r="19" spans="1:9" ht="16.5" x14ac:dyDescent="0.25">
      <c r="A19" s="19">
        <v>5</v>
      </c>
      <c r="B19" s="18" t="s">
        <v>211</v>
      </c>
      <c r="C19" s="18" t="s">
        <v>212</v>
      </c>
      <c r="D19" s="18" t="s">
        <v>77</v>
      </c>
      <c r="E19" s="91">
        <v>8.5</v>
      </c>
      <c r="F19" s="20">
        <v>8</v>
      </c>
      <c r="G19" s="20">
        <f t="shared" si="0"/>
        <v>8.1499999999999986</v>
      </c>
      <c r="H19" s="17" t="str">
        <f t="shared" si="1"/>
        <v>B+</v>
      </c>
      <c r="I19" s="21"/>
    </row>
    <row r="20" spans="1:9" ht="16.5" x14ac:dyDescent="0.25">
      <c r="A20" s="19">
        <v>6</v>
      </c>
      <c r="B20" s="18" t="s">
        <v>213</v>
      </c>
      <c r="C20" s="18" t="s">
        <v>214</v>
      </c>
      <c r="D20" s="18" t="s">
        <v>77</v>
      </c>
      <c r="E20" s="91">
        <v>9</v>
      </c>
      <c r="F20" s="20">
        <v>5</v>
      </c>
      <c r="G20" s="20">
        <f t="shared" si="0"/>
        <v>6.1999999999999993</v>
      </c>
      <c r="H20" s="17" t="str">
        <f t="shared" si="1"/>
        <v>C+</v>
      </c>
      <c r="I20" s="21"/>
    </row>
    <row r="21" spans="1:9" ht="16.5" x14ac:dyDescent="0.25">
      <c r="A21" s="19">
        <v>7</v>
      </c>
      <c r="B21" s="18" t="s">
        <v>215</v>
      </c>
      <c r="C21" s="18" t="s">
        <v>216</v>
      </c>
      <c r="D21" s="18" t="s">
        <v>121</v>
      </c>
      <c r="E21" s="91">
        <v>8.5</v>
      </c>
      <c r="F21" s="20">
        <v>8</v>
      </c>
      <c r="G21" s="20">
        <f t="shared" si="0"/>
        <v>8.1499999999999986</v>
      </c>
      <c r="H21" s="17" t="str">
        <f t="shared" si="1"/>
        <v>B+</v>
      </c>
      <c r="I21" s="21"/>
    </row>
    <row r="22" spans="1:9" ht="16.5" x14ac:dyDescent="0.25">
      <c r="A22" s="19">
        <v>8</v>
      </c>
      <c r="B22" s="18" t="s">
        <v>217</v>
      </c>
      <c r="C22" s="18" t="s">
        <v>204</v>
      </c>
      <c r="D22" s="18" t="s">
        <v>50</v>
      </c>
      <c r="E22" s="91">
        <v>9</v>
      </c>
      <c r="F22" s="20">
        <v>7.5</v>
      </c>
      <c r="G22" s="20">
        <f t="shared" si="0"/>
        <v>7.9499999999999993</v>
      </c>
      <c r="H22" s="17" t="str">
        <f t="shared" si="1"/>
        <v>B+</v>
      </c>
      <c r="I22" s="21"/>
    </row>
    <row r="23" spans="1:9" ht="16.5" x14ac:dyDescent="0.25">
      <c r="A23" s="19">
        <v>9</v>
      </c>
      <c r="B23" s="18" t="s">
        <v>218</v>
      </c>
      <c r="C23" s="18" t="s">
        <v>186</v>
      </c>
      <c r="D23" s="18" t="s">
        <v>84</v>
      </c>
      <c r="E23" s="91">
        <v>9</v>
      </c>
      <c r="F23" s="20">
        <v>8</v>
      </c>
      <c r="G23" s="20">
        <f t="shared" si="0"/>
        <v>8.2999999999999989</v>
      </c>
      <c r="H23" s="17" t="str">
        <f t="shared" si="1"/>
        <v>B+</v>
      </c>
      <c r="I23" s="21"/>
    </row>
    <row r="24" spans="1:9" ht="16.5" x14ac:dyDescent="0.25">
      <c r="A24" s="19">
        <v>10</v>
      </c>
      <c r="B24" s="18" t="s">
        <v>219</v>
      </c>
      <c r="C24" s="18" t="s">
        <v>220</v>
      </c>
      <c r="D24" s="18" t="s">
        <v>31</v>
      </c>
      <c r="E24" s="91">
        <v>8</v>
      </c>
      <c r="F24" s="20">
        <v>9</v>
      </c>
      <c r="G24" s="20">
        <f t="shared" si="0"/>
        <v>8.6999999999999993</v>
      </c>
      <c r="H24" s="17" t="str">
        <f t="shared" si="1"/>
        <v>A</v>
      </c>
      <c r="I24" s="21"/>
    </row>
    <row r="25" spans="1:9" ht="16.5" x14ac:dyDescent="0.25">
      <c r="A25" s="19">
        <v>11</v>
      </c>
      <c r="B25" s="18" t="s">
        <v>221</v>
      </c>
      <c r="C25" s="18" t="s">
        <v>222</v>
      </c>
      <c r="D25" s="18" t="s">
        <v>223</v>
      </c>
      <c r="E25" s="91">
        <v>9</v>
      </c>
      <c r="F25" s="20">
        <v>8</v>
      </c>
      <c r="G25" s="20">
        <f t="shared" si="0"/>
        <v>8.2999999999999989</v>
      </c>
      <c r="H25" s="17" t="str">
        <f t="shared" si="1"/>
        <v>B+</v>
      </c>
      <c r="I25" s="21"/>
    </row>
    <row r="26" spans="1:9" ht="16.5" x14ac:dyDescent="0.25">
      <c r="A26" s="19">
        <v>12</v>
      </c>
      <c r="B26" s="18" t="s">
        <v>224</v>
      </c>
      <c r="C26" s="18" t="s">
        <v>182</v>
      </c>
      <c r="D26" s="18" t="s">
        <v>225</v>
      </c>
      <c r="E26" s="91">
        <v>9</v>
      </c>
      <c r="F26" s="20">
        <v>7.5</v>
      </c>
      <c r="G26" s="20">
        <f t="shared" si="0"/>
        <v>7.9499999999999993</v>
      </c>
      <c r="H26" s="17" t="str">
        <f t="shared" si="1"/>
        <v>B+</v>
      </c>
      <c r="I26" s="21"/>
    </row>
    <row r="27" spans="1:9" ht="16.5" x14ac:dyDescent="0.25">
      <c r="A27" s="19">
        <v>13</v>
      </c>
      <c r="B27" s="18" t="s">
        <v>226</v>
      </c>
      <c r="C27" s="18" t="s">
        <v>81</v>
      </c>
      <c r="D27" s="18" t="s">
        <v>227</v>
      </c>
      <c r="E27" s="91">
        <v>8</v>
      </c>
      <c r="F27" s="20">
        <v>7.5</v>
      </c>
      <c r="G27" s="20">
        <f t="shared" si="0"/>
        <v>7.65</v>
      </c>
      <c r="H27" s="17" t="str">
        <f t="shared" si="1"/>
        <v>B</v>
      </c>
      <c r="I27" s="21"/>
    </row>
    <row r="28" spans="1:9" ht="16.5" x14ac:dyDescent="0.25">
      <c r="A28" s="19">
        <v>14</v>
      </c>
      <c r="B28" s="18" t="s">
        <v>228</v>
      </c>
      <c r="C28" s="18" t="s">
        <v>229</v>
      </c>
      <c r="D28" s="18" t="s">
        <v>78</v>
      </c>
      <c r="E28" s="91">
        <v>9</v>
      </c>
      <c r="F28" s="20">
        <v>9</v>
      </c>
      <c r="G28" s="20">
        <f t="shared" si="0"/>
        <v>9</v>
      </c>
      <c r="H28" s="17" t="str">
        <f t="shared" si="1"/>
        <v>A</v>
      </c>
      <c r="I28" s="21"/>
    </row>
    <row r="29" spans="1:9" ht="16.5" x14ac:dyDescent="0.25">
      <c r="A29" s="19">
        <v>15</v>
      </c>
      <c r="B29" s="18" t="s">
        <v>230</v>
      </c>
      <c r="C29" s="18" t="s">
        <v>231</v>
      </c>
      <c r="D29" s="18" t="s">
        <v>80</v>
      </c>
      <c r="E29" s="91">
        <v>9</v>
      </c>
      <c r="F29" s="20">
        <v>8.5</v>
      </c>
      <c r="G29" s="20">
        <f t="shared" si="0"/>
        <v>8.6499999999999986</v>
      </c>
      <c r="H29" s="17" t="str">
        <f t="shared" si="1"/>
        <v>A</v>
      </c>
      <c r="I29" s="21"/>
    </row>
    <row r="30" spans="1:9" ht="16.5" x14ac:dyDescent="0.25">
      <c r="A30" s="19">
        <v>16</v>
      </c>
      <c r="B30" s="18" t="s">
        <v>232</v>
      </c>
      <c r="C30" s="18" t="s">
        <v>233</v>
      </c>
      <c r="D30" s="18" t="s">
        <v>72</v>
      </c>
      <c r="E30" s="91">
        <v>8</v>
      </c>
      <c r="F30" s="20">
        <v>8</v>
      </c>
      <c r="G30" s="20">
        <f t="shared" si="0"/>
        <v>8</v>
      </c>
      <c r="H30" s="17" t="str">
        <f t="shared" si="1"/>
        <v>B+</v>
      </c>
      <c r="I30" s="21"/>
    </row>
    <row r="31" spans="1:9" ht="16.5" x14ac:dyDescent="0.25">
      <c r="A31" s="19">
        <v>17</v>
      </c>
      <c r="B31" s="18" t="s">
        <v>234</v>
      </c>
      <c r="C31" s="18" t="s">
        <v>235</v>
      </c>
      <c r="D31" s="18" t="s">
        <v>72</v>
      </c>
      <c r="E31" s="91">
        <v>8</v>
      </c>
      <c r="F31" s="20">
        <v>7.5</v>
      </c>
      <c r="G31" s="20">
        <f t="shared" si="0"/>
        <v>7.65</v>
      </c>
      <c r="H31" s="17" t="str">
        <f t="shared" si="1"/>
        <v>B</v>
      </c>
      <c r="I31" s="21"/>
    </row>
    <row r="32" spans="1:9" ht="16.5" x14ac:dyDescent="0.25">
      <c r="A32" s="19">
        <v>18</v>
      </c>
      <c r="B32" s="18" t="s">
        <v>236</v>
      </c>
      <c r="C32" s="18" t="s">
        <v>237</v>
      </c>
      <c r="D32" s="18" t="s">
        <v>195</v>
      </c>
      <c r="E32" s="91">
        <v>8</v>
      </c>
      <c r="F32" s="20">
        <v>8.5</v>
      </c>
      <c r="G32" s="20">
        <f t="shared" si="0"/>
        <v>8.35</v>
      </c>
      <c r="H32" s="17" t="str">
        <f t="shared" si="1"/>
        <v>B+</v>
      </c>
      <c r="I32" s="21"/>
    </row>
    <row r="33" spans="1:9" ht="16.5" x14ac:dyDescent="0.25">
      <c r="A33" s="19">
        <v>19</v>
      </c>
      <c r="B33" s="18" t="s">
        <v>238</v>
      </c>
      <c r="C33" s="18" t="s">
        <v>239</v>
      </c>
      <c r="D33" s="18" t="s">
        <v>153</v>
      </c>
      <c r="E33" s="91">
        <v>8.5</v>
      </c>
      <c r="F33" s="20">
        <v>8.5</v>
      </c>
      <c r="G33" s="20">
        <f t="shared" si="0"/>
        <v>8.5</v>
      </c>
      <c r="H33" s="17" t="str">
        <f t="shared" si="1"/>
        <v>A</v>
      </c>
      <c r="I33" s="21"/>
    </row>
    <row r="34" spans="1:9" ht="16.5" x14ac:dyDescent="0.25">
      <c r="A34" s="19">
        <v>20</v>
      </c>
      <c r="B34" s="18" t="s">
        <v>240</v>
      </c>
      <c r="C34" s="18" t="s">
        <v>241</v>
      </c>
      <c r="D34" s="18" t="s">
        <v>54</v>
      </c>
      <c r="E34" s="91">
        <v>0</v>
      </c>
      <c r="F34" s="20">
        <v>0</v>
      </c>
      <c r="G34" s="20">
        <f t="shared" si="0"/>
        <v>0</v>
      </c>
      <c r="H34" s="17" t="str">
        <f t="shared" si="1"/>
        <v>F</v>
      </c>
      <c r="I34" s="21"/>
    </row>
    <row r="35" spans="1:9" ht="16.5" x14ac:dyDescent="0.25">
      <c r="A35" s="19">
        <v>21</v>
      </c>
      <c r="B35" s="18" t="s">
        <v>242</v>
      </c>
      <c r="C35" s="18" t="s">
        <v>243</v>
      </c>
      <c r="D35" s="18" t="s">
        <v>160</v>
      </c>
      <c r="E35" s="91">
        <v>0</v>
      </c>
      <c r="F35" s="20">
        <v>0</v>
      </c>
      <c r="G35" s="20">
        <f t="shared" si="0"/>
        <v>0</v>
      </c>
      <c r="H35" s="17" t="str">
        <f t="shared" si="1"/>
        <v>F</v>
      </c>
      <c r="I35" s="21"/>
    </row>
    <row r="36" spans="1:9" ht="16.5" x14ac:dyDescent="0.25">
      <c r="A36" s="19">
        <v>22</v>
      </c>
      <c r="B36" s="18" t="s">
        <v>244</v>
      </c>
      <c r="C36" s="18" t="s">
        <v>245</v>
      </c>
      <c r="D36" s="18" t="s">
        <v>246</v>
      </c>
      <c r="E36" s="91">
        <v>8.5</v>
      </c>
      <c r="F36" s="20">
        <v>9</v>
      </c>
      <c r="G36" s="20">
        <f t="shared" si="0"/>
        <v>8.85</v>
      </c>
      <c r="H36" s="17" t="str">
        <f t="shared" si="1"/>
        <v>A</v>
      </c>
      <c r="I36" s="21"/>
    </row>
    <row r="37" spans="1:9" ht="16.5" x14ac:dyDescent="0.25">
      <c r="A37" s="19">
        <v>23</v>
      </c>
      <c r="B37" s="18" t="s">
        <v>247</v>
      </c>
      <c r="C37" s="18" t="s">
        <v>248</v>
      </c>
      <c r="D37" s="18" t="s">
        <v>249</v>
      </c>
      <c r="E37" s="91">
        <v>8</v>
      </c>
      <c r="F37" s="20">
        <v>7.5</v>
      </c>
      <c r="G37" s="20">
        <f t="shared" si="0"/>
        <v>7.65</v>
      </c>
      <c r="H37" s="17" t="str">
        <f t="shared" si="1"/>
        <v>B</v>
      </c>
      <c r="I37" s="21"/>
    </row>
    <row r="38" spans="1:9" ht="16.5" x14ac:dyDescent="0.25">
      <c r="A38" s="19">
        <v>24</v>
      </c>
      <c r="B38" s="18" t="s">
        <v>250</v>
      </c>
      <c r="C38" s="18" t="s">
        <v>251</v>
      </c>
      <c r="D38" s="18" t="s">
        <v>74</v>
      </c>
      <c r="E38" s="91">
        <v>8</v>
      </c>
      <c r="F38" s="20">
        <v>7.5</v>
      </c>
      <c r="G38" s="20">
        <f t="shared" si="0"/>
        <v>7.65</v>
      </c>
      <c r="H38" s="17" t="str">
        <f t="shared" si="1"/>
        <v>B</v>
      </c>
      <c r="I38" s="21"/>
    </row>
    <row r="39" spans="1:9" ht="16.5" x14ac:dyDescent="0.25">
      <c r="A39" s="19">
        <v>25</v>
      </c>
      <c r="B39" s="18" t="s">
        <v>252</v>
      </c>
      <c r="C39" s="18" t="s">
        <v>253</v>
      </c>
      <c r="D39" s="18" t="s">
        <v>79</v>
      </c>
      <c r="E39" s="91">
        <v>8.5</v>
      </c>
      <c r="F39" s="20">
        <v>8</v>
      </c>
      <c r="G39" s="20">
        <f t="shared" si="0"/>
        <v>8.1499999999999986</v>
      </c>
      <c r="H39" s="17" t="str">
        <f t="shared" si="1"/>
        <v>B+</v>
      </c>
      <c r="I39" s="21"/>
    </row>
    <row r="40" spans="1:9" ht="16.5" x14ac:dyDescent="0.25">
      <c r="A40" s="19">
        <v>26</v>
      </c>
      <c r="B40" s="18" t="s">
        <v>254</v>
      </c>
      <c r="C40" s="18" t="s">
        <v>57</v>
      </c>
      <c r="D40" s="18" t="s">
        <v>59</v>
      </c>
      <c r="E40" s="91">
        <v>8.5</v>
      </c>
      <c r="F40" s="20">
        <v>7</v>
      </c>
      <c r="G40" s="20">
        <f t="shared" si="0"/>
        <v>7.4499999999999993</v>
      </c>
      <c r="H40" s="17" t="str">
        <f t="shared" si="1"/>
        <v>B</v>
      </c>
      <c r="I40" s="21"/>
    </row>
    <row r="41" spans="1:9" ht="16.5" x14ac:dyDescent="0.25">
      <c r="A41" s="19">
        <v>27</v>
      </c>
      <c r="B41" s="18" t="s">
        <v>255</v>
      </c>
      <c r="C41" s="18" t="s">
        <v>256</v>
      </c>
      <c r="D41" s="18" t="s">
        <v>71</v>
      </c>
      <c r="E41" s="91">
        <v>8.5</v>
      </c>
      <c r="F41" s="20">
        <v>8</v>
      </c>
      <c r="G41" s="20">
        <f t="shared" si="0"/>
        <v>8.1499999999999986</v>
      </c>
      <c r="H41" s="17" t="str">
        <f t="shared" si="1"/>
        <v>B+</v>
      </c>
      <c r="I41" s="21"/>
    </row>
    <row r="42" spans="1:9" ht="16.5" x14ac:dyDescent="0.25">
      <c r="A42" s="19">
        <v>28</v>
      </c>
      <c r="B42" s="18" t="s">
        <v>257</v>
      </c>
      <c r="C42" s="18" t="s">
        <v>193</v>
      </c>
      <c r="D42" s="18" t="s">
        <v>60</v>
      </c>
      <c r="E42" s="91">
        <v>8</v>
      </c>
      <c r="F42" s="20">
        <v>7</v>
      </c>
      <c r="G42" s="20">
        <f t="shared" si="0"/>
        <v>7.2999999999999989</v>
      </c>
      <c r="H42" s="17" t="str">
        <f t="shared" si="1"/>
        <v>B</v>
      </c>
      <c r="I42" s="21"/>
    </row>
    <row r="43" spans="1:9" ht="16.5" x14ac:dyDescent="0.25">
      <c r="A43" s="19">
        <v>29</v>
      </c>
      <c r="B43" s="18" t="s">
        <v>258</v>
      </c>
      <c r="C43" s="18" t="s">
        <v>259</v>
      </c>
      <c r="D43" s="18" t="s">
        <v>183</v>
      </c>
      <c r="E43" s="91">
        <v>8.5</v>
      </c>
      <c r="F43" s="20">
        <v>7.5</v>
      </c>
      <c r="G43" s="20">
        <f t="shared" si="0"/>
        <v>7.8</v>
      </c>
      <c r="H43" s="17" t="str">
        <f t="shared" si="1"/>
        <v>B</v>
      </c>
      <c r="I43" s="21"/>
    </row>
    <row r="44" spans="1:9" ht="16.5" x14ac:dyDescent="0.25">
      <c r="A44" s="19">
        <v>30</v>
      </c>
      <c r="B44" s="18" t="s">
        <v>260</v>
      </c>
      <c r="C44" s="18" t="s">
        <v>261</v>
      </c>
      <c r="D44" s="18" t="s">
        <v>187</v>
      </c>
      <c r="E44" s="91">
        <v>9</v>
      </c>
      <c r="F44" s="20">
        <v>7.5</v>
      </c>
      <c r="G44" s="20">
        <f t="shared" si="0"/>
        <v>7.9499999999999993</v>
      </c>
      <c r="H44" s="17" t="str">
        <f t="shared" si="1"/>
        <v>B+</v>
      </c>
      <c r="I44" s="21"/>
    </row>
    <row r="45" spans="1:9" ht="16.5" x14ac:dyDescent="0.25">
      <c r="A45" s="19">
        <v>31</v>
      </c>
      <c r="B45" s="18" t="s">
        <v>262</v>
      </c>
      <c r="C45" s="18" t="s">
        <v>263</v>
      </c>
      <c r="D45" s="18" t="s">
        <v>264</v>
      </c>
      <c r="E45" s="91">
        <v>8.5</v>
      </c>
      <c r="F45" s="20">
        <v>8.5</v>
      </c>
      <c r="G45" s="20">
        <f t="shared" si="0"/>
        <v>8.5</v>
      </c>
      <c r="H45" s="17" t="str">
        <f t="shared" si="1"/>
        <v>A</v>
      </c>
      <c r="I45" s="21"/>
    </row>
    <row r="46" spans="1:9" ht="16.5" x14ac:dyDescent="0.25">
      <c r="A46" s="19">
        <v>32</v>
      </c>
      <c r="B46" s="18" t="s">
        <v>265</v>
      </c>
      <c r="C46" s="18" t="s">
        <v>266</v>
      </c>
      <c r="D46" s="18" t="s">
        <v>88</v>
      </c>
      <c r="E46" s="91">
        <v>8</v>
      </c>
      <c r="F46" s="20">
        <v>8</v>
      </c>
      <c r="G46" s="20">
        <f t="shared" si="0"/>
        <v>8</v>
      </c>
      <c r="H46" s="17" t="str">
        <f t="shared" si="1"/>
        <v>B+</v>
      </c>
      <c r="I46" s="21"/>
    </row>
    <row r="47" spans="1:9" ht="16.5" x14ac:dyDescent="0.25">
      <c r="A47" s="19">
        <v>33</v>
      </c>
      <c r="B47" s="18" t="s">
        <v>267</v>
      </c>
      <c r="C47" s="18" t="s">
        <v>44</v>
      </c>
      <c r="D47" s="18" t="s">
        <v>268</v>
      </c>
      <c r="E47" s="91">
        <v>6.5</v>
      </c>
      <c r="F47" s="20">
        <v>0</v>
      </c>
      <c r="G47" s="20">
        <f t="shared" si="0"/>
        <v>1.95</v>
      </c>
      <c r="H47" s="17" t="str">
        <f t="shared" si="1"/>
        <v>F</v>
      </c>
      <c r="I47" s="21"/>
    </row>
    <row r="48" spans="1:9" ht="16.5" x14ac:dyDescent="0.25">
      <c r="A48" s="19">
        <v>34</v>
      </c>
      <c r="B48" s="18" t="s">
        <v>269</v>
      </c>
      <c r="C48" s="18" t="s">
        <v>270</v>
      </c>
      <c r="D48" s="18" t="s">
        <v>90</v>
      </c>
      <c r="E48" s="91">
        <v>9</v>
      </c>
      <c r="F48" s="20">
        <v>7.5</v>
      </c>
      <c r="G48" s="20">
        <f t="shared" si="0"/>
        <v>7.9499999999999993</v>
      </c>
      <c r="H48" s="17" t="str">
        <f t="shared" si="1"/>
        <v>B+</v>
      </c>
      <c r="I48" s="21"/>
    </row>
    <row r="49" spans="1:9" ht="16.5" x14ac:dyDescent="0.25">
      <c r="A49" s="19">
        <v>35</v>
      </c>
      <c r="B49" s="18" t="s">
        <v>271</v>
      </c>
      <c r="C49" s="18" t="s">
        <v>272</v>
      </c>
      <c r="D49" s="18" t="s">
        <v>46</v>
      </c>
      <c r="E49" s="20">
        <v>0</v>
      </c>
      <c r="F49" s="20">
        <v>0</v>
      </c>
      <c r="G49" s="20">
        <f t="shared" si="0"/>
        <v>0</v>
      </c>
      <c r="H49" s="17" t="str">
        <f t="shared" si="1"/>
        <v>F</v>
      </c>
      <c r="I49" s="21"/>
    </row>
    <row r="50" spans="1:9" ht="16.5" x14ac:dyDescent="0.25">
      <c r="A50" s="19">
        <v>36</v>
      </c>
      <c r="B50" s="18" t="s">
        <v>273</v>
      </c>
      <c r="C50" s="18" t="s">
        <v>91</v>
      </c>
      <c r="D50" s="18" t="s">
        <v>184</v>
      </c>
      <c r="E50" s="20">
        <v>9</v>
      </c>
      <c r="F50" s="20">
        <v>5.5</v>
      </c>
      <c r="G50" s="20">
        <f t="shared" si="0"/>
        <v>6.5499999999999989</v>
      </c>
      <c r="H50" s="17" t="str">
        <f t="shared" si="1"/>
        <v>C+</v>
      </c>
      <c r="I50" s="21"/>
    </row>
    <row r="51" spans="1:9" ht="16.5" x14ac:dyDescent="0.25">
      <c r="A51" s="19">
        <v>37</v>
      </c>
      <c r="B51" s="18" t="s">
        <v>274</v>
      </c>
      <c r="C51" s="18" t="s">
        <v>188</v>
      </c>
      <c r="D51" s="18" t="s">
        <v>275</v>
      </c>
      <c r="E51" s="20">
        <v>9.5</v>
      </c>
      <c r="F51" s="20">
        <v>8</v>
      </c>
      <c r="G51" s="20">
        <f t="shared" si="0"/>
        <v>8.4499999999999993</v>
      </c>
      <c r="H51" s="17" t="str">
        <f t="shared" si="1"/>
        <v>A</v>
      </c>
      <c r="I51" s="21"/>
    </row>
    <row r="52" spans="1:9" ht="16.5" x14ac:dyDescent="0.25">
      <c r="A52" s="19">
        <v>38</v>
      </c>
      <c r="B52" s="18" t="s">
        <v>276</v>
      </c>
      <c r="C52" s="18" t="s">
        <v>277</v>
      </c>
      <c r="D52" s="18" t="s">
        <v>192</v>
      </c>
      <c r="E52" s="20">
        <v>8.5</v>
      </c>
      <c r="F52" s="20">
        <v>7.5</v>
      </c>
      <c r="G52" s="20">
        <f t="shared" si="0"/>
        <v>7.8</v>
      </c>
      <c r="H52" s="17" t="str">
        <f t="shared" si="1"/>
        <v>B</v>
      </c>
      <c r="I52" s="21"/>
    </row>
    <row r="53" spans="1:9" ht="16.5" x14ac:dyDescent="0.25">
      <c r="A53" s="19">
        <v>39</v>
      </c>
      <c r="B53" s="30" t="s">
        <v>418</v>
      </c>
      <c r="C53" s="18" t="s">
        <v>407</v>
      </c>
      <c r="D53" s="18" t="s">
        <v>348</v>
      </c>
      <c r="E53" s="20">
        <v>8.5</v>
      </c>
      <c r="F53" s="20">
        <v>7.5</v>
      </c>
      <c r="G53" s="20">
        <f t="shared" si="0"/>
        <v>7.8</v>
      </c>
      <c r="H53" s="17" t="str">
        <f t="shared" si="1"/>
        <v>B</v>
      </c>
      <c r="I53" s="21"/>
    </row>
    <row r="54" spans="1:9" ht="15.95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ht="15.95" x14ac:dyDescent="0.2">
      <c r="A55" s="9" t="str">
        <f>"Cộng danh sách gồm "</f>
        <v xml:space="preserve">Cộng danh sách gồm </v>
      </c>
      <c r="B55" s="9"/>
      <c r="C55" s="9"/>
      <c r="D55" s="10">
        <f>COUNTA(H15:H53)</f>
        <v>39</v>
      </c>
      <c r="E55" s="11">
        <v>1</v>
      </c>
      <c r="F55" s="12"/>
      <c r="G55" s="1"/>
      <c r="H55" s="1"/>
      <c r="I55" s="1"/>
    </row>
    <row r="56" spans="1:9" ht="15.75" x14ac:dyDescent="0.25">
      <c r="A56" s="123" t="s">
        <v>19</v>
      </c>
      <c r="B56" s="123"/>
      <c r="C56" s="123"/>
      <c r="D56" s="13">
        <f>COUNTIF(G15:G53,"&gt;=5")</f>
        <v>33</v>
      </c>
      <c r="E56" s="14">
        <f>D56/D55</f>
        <v>0.84615384615384615</v>
      </c>
      <c r="F56" s="15"/>
      <c r="G56" s="1"/>
      <c r="H56" s="1"/>
      <c r="I56" s="1"/>
    </row>
    <row r="57" spans="1:9" ht="15.75" x14ac:dyDescent="0.25">
      <c r="A57" s="123" t="s">
        <v>20</v>
      </c>
      <c r="B57" s="123"/>
      <c r="C57" s="123"/>
      <c r="D57" s="13">
        <f>COUNTIF(G15:G53,"&lt;5")</f>
        <v>6</v>
      </c>
      <c r="E57" s="14">
        <f>D57/D55</f>
        <v>0.15384615384615385</v>
      </c>
      <c r="F57" s="15"/>
      <c r="G57" s="1"/>
      <c r="H57" s="1"/>
      <c r="I57" s="1"/>
    </row>
    <row r="58" spans="1:9" ht="15.95" x14ac:dyDescent="0.2">
      <c r="A58" s="16"/>
      <c r="B58" s="16"/>
      <c r="C58" s="4"/>
      <c r="D58" s="16"/>
      <c r="E58" s="3"/>
      <c r="F58" s="1"/>
      <c r="G58" s="1"/>
      <c r="H58" s="1"/>
      <c r="I58" s="1"/>
    </row>
    <row r="59" spans="1:9" ht="15.95" x14ac:dyDescent="0.2">
      <c r="A59" s="1"/>
      <c r="B59" s="1"/>
      <c r="C59" s="1"/>
      <c r="D59" s="1"/>
      <c r="E59" s="124" t="str">
        <f ca="1">"TP. Hồ Chí Minh, ngày "&amp;  DAY(NOW())&amp;" tháng " &amp;MONTH(NOW())&amp;" năm "&amp;YEAR(NOW())</f>
        <v>TP. Hồ Chí Minh, ngày 16 tháng 11 năm 2021</v>
      </c>
      <c r="F59" s="124"/>
      <c r="G59" s="124"/>
      <c r="H59" s="124"/>
      <c r="I59" s="124"/>
    </row>
    <row r="60" spans="1:9" ht="15.75" x14ac:dyDescent="0.25">
      <c r="A60" s="108" t="s">
        <v>21</v>
      </c>
      <c r="B60" s="108"/>
      <c r="C60" s="108"/>
      <c r="D60" s="1"/>
      <c r="E60" s="108" t="s">
        <v>22</v>
      </c>
      <c r="F60" s="108"/>
      <c r="G60" s="108"/>
      <c r="H60" s="108"/>
      <c r="I60" s="108"/>
    </row>
    <row r="65" spans="2:7" ht="15.75" x14ac:dyDescent="0.25">
      <c r="B65" s="106" t="s">
        <v>518</v>
      </c>
      <c r="F65" s="96" t="s">
        <v>517</v>
      </c>
      <c r="G65" s="96"/>
    </row>
  </sheetData>
  <protectedRanges>
    <protectedRange sqref="I15:I53" name="Range4"/>
    <protectedRange sqref="B15:F53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0:C60"/>
    <mergeCell ref="E60:I60"/>
    <mergeCell ref="A10:B10"/>
    <mergeCell ref="C10:D10"/>
    <mergeCell ref="A12:A13"/>
    <mergeCell ref="B12:B13"/>
    <mergeCell ref="C12:D13"/>
    <mergeCell ref="G12:H12"/>
    <mergeCell ref="I12:I13"/>
    <mergeCell ref="C14:D14"/>
    <mergeCell ref="A56:C56"/>
    <mergeCell ref="A57:C57"/>
    <mergeCell ref="E59:I59"/>
  </mergeCells>
  <conditionalFormatting sqref="H15:H53">
    <cfRule type="cellIs" dxfId="5" priority="2" stopIfTrue="1" operator="equal">
      <formula>"F"</formula>
    </cfRule>
  </conditionalFormatting>
  <conditionalFormatting sqref="G15:G53">
    <cfRule type="expression" dxfId="4" priority="1" stopIfTrue="1">
      <formula>MAX(#REF!)&lt;4</formula>
    </cfRule>
  </conditionalFormatting>
  <pageMargins left="0.77" right="0.3125" top="0.75" bottom="0.75" header="0.3" footer="0.3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5"/>
  <sheetViews>
    <sheetView tabSelected="1" topLeftCell="A43" workbookViewId="0">
      <selection activeCell="C57" sqref="C57"/>
    </sheetView>
  </sheetViews>
  <sheetFormatPr defaultColWidth="9" defaultRowHeight="16.5" x14ac:dyDescent="0.25"/>
  <cols>
    <col min="1" max="1" width="4.85546875" style="32" customWidth="1"/>
    <col min="2" max="2" width="12.42578125" style="33" customWidth="1"/>
    <col min="3" max="3" width="21.85546875" style="31" customWidth="1"/>
    <col min="4" max="4" width="10.140625" style="31" customWidth="1"/>
    <col min="5" max="5" width="7.7109375" style="31" customWidth="1"/>
    <col min="6" max="7" width="8.140625" style="31" customWidth="1"/>
    <col min="8" max="8" width="8.42578125" style="31" customWidth="1"/>
    <col min="9" max="9" width="12.5703125" style="32" customWidth="1"/>
    <col min="10" max="10" width="6.28515625" style="31" customWidth="1"/>
    <col min="11" max="11" width="4.140625" style="31" customWidth="1"/>
    <col min="12" max="12" width="5" style="31" customWidth="1"/>
    <col min="13" max="13" width="4.140625" style="31" customWidth="1"/>
    <col min="14" max="14" width="4.28515625" style="31" customWidth="1"/>
    <col min="15" max="15" width="4.7109375" style="32" customWidth="1"/>
    <col min="16" max="16" width="10" style="31" customWidth="1"/>
    <col min="17" max="16384" width="9" style="31"/>
  </cols>
  <sheetData>
    <row r="1" spans="1:16" s="89" customFormat="1" ht="13.5" x14ac:dyDescent="0.2">
      <c r="A1" s="159" t="s">
        <v>0</v>
      </c>
      <c r="B1" s="159"/>
      <c r="C1" s="159"/>
      <c r="D1" s="159"/>
      <c r="E1" s="157" t="s">
        <v>1</v>
      </c>
      <c r="F1" s="157"/>
      <c r="G1" s="157"/>
      <c r="H1" s="157"/>
      <c r="I1" s="157"/>
      <c r="O1" s="90"/>
    </row>
    <row r="2" spans="1:16" s="89" customFormat="1" ht="13.5" x14ac:dyDescent="0.2">
      <c r="A2" s="159" t="s">
        <v>2</v>
      </c>
      <c r="B2" s="159"/>
      <c r="C2" s="159"/>
      <c r="D2" s="159"/>
      <c r="E2" s="160" t="s">
        <v>3</v>
      </c>
      <c r="F2" s="160"/>
      <c r="G2" s="160"/>
      <c r="H2" s="160"/>
      <c r="I2" s="160"/>
      <c r="O2" s="90"/>
    </row>
    <row r="3" spans="1:16" s="89" customFormat="1" ht="13.5" x14ac:dyDescent="0.2">
      <c r="A3" s="159" t="s">
        <v>486</v>
      </c>
      <c r="B3" s="159"/>
      <c r="C3" s="159"/>
      <c r="D3" s="159"/>
      <c r="I3" s="90"/>
      <c r="O3" s="90"/>
    </row>
    <row r="4" spans="1:16" s="89" customFormat="1" ht="14.1" x14ac:dyDescent="0.15">
      <c r="A4" s="157"/>
      <c r="B4" s="157"/>
      <c r="C4" s="157"/>
      <c r="D4" s="157"/>
      <c r="I4" s="90"/>
      <c r="O4" s="90"/>
    </row>
    <row r="5" spans="1:16" ht="19.5" x14ac:dyDescent="0.3">
      <c r="A5" s="158" t="s">
        <v>505</v>
      </c>
      <c r="B5" s="158"/>
      <c r="C5" s="158"/>
      <c r="D5" s="158"/>
      <c r="E5" s="158"/>
      <c r="F5" s="158"/>
      <c r="G5" s="158"/>
      <c r="H5" s="158"/>
      <c r="I5" s="158"/>
      <c r="J5" s="88"/>
      <c r="K5" s="88"/>
      <c r="L5" s="88"/>
      <c r="M5" s="88"/>
      <c r="N5" s="88"/>
      <c r="O5" s="88"/>
      <c r="P5" s="88"/>
    </row>
    <row r="6" spans="1:16" ht="17.100000000000001" x14ac:dyDescent="0.2">
      <c r="A6" s="34"/>
      <c r="B6" s="8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5">
      <c r="A7" s="133" t="s">
        <v>495</v>
      </c>
      <c r="B7" s="133"/>
      <c r="C7" s="133"/>
      <c r="D7" s="133"/>
      <c r="E7" s="133" t="s">
        <v>497</v>
      </c>
      <c r="F7" s="133"/>
      <c r="G7" s="133"/>
      <c r="H7" s="133"/>
      <c r="I7" s="133"/>
      <c r="J7" s="35"/>
      <c r="K7" s="35"/>
      <c r="L7" s="35"/>
      <c r="M7" s="35"/>
      <c r="N7" s="35"/>
      <c r="P7" s="35"/>
    </row>
    <row r="8" spans="1:16" x14ac:dyDescent="0.25">
      <c r="A8" s="133" t="s">
        <v>498</v>
      </c>
      <c r="B8" s="133"/>
      <c r="C8" s="133"/>
      <c r="D8" s="133"/>
      <c r="E8" s="133" t="s">
        <v>496</v>
      </c>
      <c r="F8" s="133"/>
      <c r="G8" s="133"/>
      <c r="H8" s="133"/>
      <c r="I8" s="133"/>
      <c r="J8" s="35"/>
      <c r="K8" s="35"/>
      <c r="L8" s="35"/>
      <c r="M8" s="35"/>
      <c r="N8" s="35"/>
      <c r="P8" s="35"/>
    </row>
    <row r="9" spans="1:16" x14ac:dyDescent="0.25">
      <c r="A9" s="133" t="s">
        <v>499</v>
      </c>
      <c r="B9" s="133"/>
      <c r="C9" s="133"/>
      <c r="D9" s="133"/>
      <c r="E9" s="133" t="s">
        <v>500</v>
      </c>
      <c r="F9" s="133"/>
      <c r="G9" s="133"/>
      <c r="H9" s="133"/>
      <c r="I9" s="133"/>
    </row>
    <row r="11" spans="1:16" ht="16.5" customHeight="1" x14ac:dyDescent="0.25">
      <c r="A11" s="143" t="s">
        <v>10</v>
      </c>
      <c r="B11" s="146" t="s">
        <v>485</v>
      </c>
      <c r="C11" s="149" t="s">
        <v>484</v>
      </c>
      <c r="D11" s="152" t="s">
        <v>483</v>
      </c>
      <c r="E11" s="155" t="s">
        <v>482</v>
      </c>
      <c r="F11" s="140" t="s">
        <v>481</v>
      </c>
      <c r="G11" s="129" t="s">
        <v>480</v>
      </c>
      <c r="H11" s="130"/>
      <c r="I11" s="140" t="s">
        <v>479</v>
      </c>
      <c r="O11" s="31"/>
    </row>
    <row r="12" spans="1:16" x14ac:dyDescent="0.25">
      <c r="A12" s="144"/>
      <c r="B12" s="147"/>
      <c r="C12" s="150"/>
      <c r="D12" s="153"/>
      <c r="E12" s="156"/>
      <c r="F12" s="142"/>
      <c r="G12" s="131"/>
      <c r="H12" s="132"/>
      <c r="I12" s="141"/>
      <c r="O12" s="31"/>
    </row>
    <row r="13" spans="1:16" s="83" customFormat="1" x14ac:dyDescent="0.25">
      <c r="A13" s="145"/>
      <c r="B13" s="148"/>
      <c r="C13" s="151"/>
      <c r="D13" s="154"/>
      <c r="E13" s="86">
        <v>0.3</v>
      </c>
      <c r="F13" s="85">
        <v>0.7</v>
      </c>
      <c r="G13" s="84" t="s">
        <v>17</v>
      </c>
      <c r="H13" s="84" t="s">
        <v>18</v>
      </c>
      <c r="I13" s="142"/>
    </row>
    <row r="14" spans="1:16" s="37" customFormat="1" ht="18.95" customHeight="1" x14ac:dyDescent="0.25">
      <c r="A14" s="82">
        <v>1</v>
      </c>
      <c r="B14" s="63" t="s">
        <v>478</v>
      </c>
      <c r="C14" s="62" t="s">
        <v>477</v>
      </c>
      <c r="D14" s="61" t="s">
        <v>56</v>
      </c>
      <c r="E14" s="81">
        <v>8.5</v>
      </c>
      <c r="F14" s="80">
        <v>8.5</v>
      </c>
      <c r="G14" s="79">
        <f t="shared" ref="G14:G42" si="0">ROUND(F14*0.7+E14*0.3,1)</f>
        <v>8.5</v>
      </c>
      <c r="H14" s="78" t="str">
        <f t="shared" ref="H14:H42" si="1">IF(G14="","",IF(G14&lt;4,"F",IF(G14&lt;=4.9,"D",IF(G14&lt;=5.4,"D+",IF(G14&lt;=5.9,"C",IF(G14&lt;=6.9,"C+",IF(G14&lt;=7.9,"B",IF(G14&lt;=8.4,"B+","A"))))))))</f>
        <v>A</v>
      </c>
      <c r="I14" s="77"/>
    </row>
    <row r="15" spans="1:16" s="37" customFormat="1" ht="18.95" customHeight="1" x14ac:dyDescent="0.25">
      <c r="A15" s="64">
        <v>2</v>
      </c>
      <c r="B15" s="63" t="s">
        <v>476</v>
      </c>
      <c r="C15" s="62" t="s">
        <v>475</v>
      </c>
      <c r="D15" s="61" t="s">
        <v>103</v>
      </c>
      <c r="E15" s="60">
        <v>9</v>
      </c>
      <c r="F15" s="59">
        <v>8</v>
      </c>
      <c r="G15" s="58">
        <f t="shared" si="0"/>
        <v>8.3000000000000007</v>
      </c>
      <c r="H15" s="57" t="str">
        <f t="shared" si="1"/>
        <v>B+</v>
      </c>
      <c r="I15" s="56"/>
    </row>
    <row r="16" spans="1:16" s="37" customFormat="1" ht="18.95" customHeight="1" x14ac:dyDescent="0.25">
      <c r="A16" s="64">
        <v>3</v>
      </c>
      <c r="B16" s="63" t="s">
        <v>474</v>
      </c>
      <c r="C16" s="62" t="s">
        <v>48</v>
      </c>
      <c r="D16" s="61" t="s">
        <v>473</v>
      </c>
      <c r="E16" s="60">
        <v>9</v>
      </c>
      <c r="F16" s="59">
        <v>8</v>
      </c>
      <c r="G16" s="58">
        <f t="shared" si="0"/>
        <v>8.3000000000000007</v>
      </c>
      <c r="H16" s="57" t="str">
        <f t="shared" si="1"/>
        <v>B+</v>
      </c>
      <c r="I16" s="56"/>
    </row>
    <row r="17" spans="1:9" s="37" customFormat="1" ht="18.95" customHeight="1" x14ac:dyDescent="0.25">
      <c r="A17" s="64">
        <v>4</v>
      </c>
      <c r="B17" s="63" t="s">
        <v>472</v>
      </c>
      <c r="C17" s="62" t="s">
        <v>471</v>
      </c>
      <c r="D17" s="61" t="s">
        <v>77</v>
      </c>
      <c r="E17" s="60">
        <v>9.5</v>
      </c>
      <c r="F17" s="59">
        <v>8.5</v>
      </c>
      <c r="G17" s="58">
        <f t="shared" si="0"/>
        <v>8.8000000000000007</v>
      </c>
      <c r="H17" s="57" t="str">
        <f t="shared" si="1"/>
        <v>A</v>
      </c>
      <c r="I17" s="56"/>
    </row>
    <row r="18" spans="1:9" s="37" customFormat="1" ht="18.95" customHeight="1" x14ac:dyDescent="0.25">
      <c r="A18" s="64">
        <v>5</v>
      </c>
      <c r="B18" s="63" t="s">
        <v>470</v>
      </c>
      <c r="C18" s="62" t="s">
        <v>469</v>
      </c>
      <c r="D18" s="61" t="s">
        <v>77</v>
      </c>
      <c r="E18" s="60">
        <v>9</v>
      </c>
      <c r="F18" s="59">
        <v>6.5</v>
      </c>
      <c r="G18" s="58">
        <f t="shared" si="0"/>
        <v>7.3</v>
      </c>
      <c r="H18" s="57" t="str">
        <f t="shared" si="1"/>
        <v>B</v>
      </c>
      <c r="I18" s="56"/>
    </row>
    <row r="19" spans="1:9" s="37" customFormat="1" ht="18.95" customHeight="1" x14ac:dyDescent="0.25">
      <c r="A19" s="64">
        <v>6</v>
      </c>
      <c r="B19" s="63" t="s">
        <v>468</v>
      </c>
      <c r="C19" s="62" t="s">
        <v>467</v>
      </c>
      <c r="D19" s="61" t="s">
        <v>31</v>
      </c>
      <c r="E19" s="60">
        <v>8.5</v>
      </c>
      <c r="F19" s="59">
        <v>7.5</v>
      </c>
      <c r="G19" s="58">
        <f t="shared" si="0"/>
        <v>7.8</v>
      </c>
      <c r="H19" s="57" t="str">
        <f t="shared" si="1"/>
        <v>B</v>
      </c>
      <c r="I19" s="56"/>
    </row>
    <row r="20" spans="1:9" s="37" customFormat="1" ht="18.95" customHeight="1" x14ac:dyDescent="0.25">
      <c r="A20" s="64">
        <v>7</v>
      </c>
      <c r="B20" s="63" t="s">
        <v>466</v>
      </c>
      <c r="C20" s="62" t="s">
        <v>465</v>
      </c>
      <c r="D20" s="61" t="s">
        <v>343</v>
      </c>
      <c r="E20" s="60">
        <v>8.5</v>
      </c>
      <c r="F20" s="59">
        <v>7.5</v>
      </c>
      <c r="G20" s="58">
        <f t="shared" si="0"/>
        <v>7.8</v>
      </c>
      <c r="H20" s="57" t="str">
        <f t="shared" si="1"/>
        <v>B</v>
      </c>
      <c r="I20" s="56"/>
    </row>
    <row r="21" spans="1:9" s="37" customFormat="1" ht="18.95" customHeight="1" x14ac:dyDescent="0.25">
      <c r="A21" s="64">
        <v>8</v>
      </c>
      <c r="B21" s="63" t="s">
        <v>464</v>
      </c>
      <c r="C21" s="62" t="s">
        <v>463</v>
      </c>
      <c r="D21" s="61" t="s">
        <v>51</v>
      </c>
      <c r="E21" s="60">
        <v>9</v>
      </c>
      <c r="F21" s="59">
        <v>8</v>
      </c>
      <c r="G21" s="58">
        <f t="shared" si="0"/>
        <v>8.3000000000000007</v>
      </c>
      <c r="H21" s="57" t="str">
        <f t="shared" si="1"/>
        <v>B+</v>
      </c>
      <c r="I21" s="56"/>
    </row>
    <row r="22" spans="1:9" s="37" customFormat="1" ht="18.95" customHeight="1" x14ac:dyDescent="0.25">
      <c r="A22" s="64">
        <v>9</v>
      </c>
      <c r="B22" s="63" t="s">
        <v>462</v>
      </c>
      <c r="C22" s="62" t="s">
        <v>441</v>
      </c>
      <c r="D22" s="61" t="s">
        <v>278</v>
      </c>
      <c r="E22" s="60">
        <v>9.5</v>
      </c>
      <c r="F22" s="59">
        <v>9.5</v>
      </c>
      <c r="G22" s="58">
        <f t="shared" si="0"/>
        <v>9.5</v>
      </c>
      <c r="H22" s="57" t="str">
        <f t="shared" si="1"/>
        <v>A</v>
      </c>
      <c r="I22" s="56"/>
    </row>
    <row r="23" spans="1:9" s="37" customFormat="1" ht="18.95" customHeight="1" x14ac:dyDescent="0.25">
      <c r="A23" s="64">
        <v>10</v>
      </c>
      <c r="B23" s="63" t="s">
        <v>461</v>
      </c>
      <c r="C23" s="62" t="s">
        <v>200</v>
      </c>
      <c r="D23" s="61" t="s">
        <v>344</v>
      </c>
      <c r="E23" s="60">
        <v>9.5</v>
      </c>
      <c r="F23" s="59">
        <v>9</v>
      </c>
      <c r="G23" s="58">
        <f t="shared" si="0"/>
        <v>9.1999999999999993</v>
      </c>
      <c r="H23" s="57" t="str">
        <f t="shared" si="1"/>
        <v>A</v>
      </c>
      <c r="I23" s="56"/>
    </row>
    <row r="24" spans="1:9" s="37" customFormat="1" ht="18.95" customHeight="1" x14ac:dyDescent="0.25">
      <c r="A24" s="64">
        <v>11</v>
      </c>
      <c r="B24" s="63" t="s">
        <v>460</v>
      </c>
      <c r="C24" s="62" t="s">
        <v>459</v>
      </c>
      <c r="D24" s="61" t="s">
        <v>458</v>
      </c>
      <c r="E24" s="60">
        <v>8.5</v>
      </c>
      <c r="F24" s="59">
        <v>8</v>
      </c>
      <c r="G24" s="58">
        <f t="shared" si="0"/>
        <v>8.1999999999999993</v>
      </c>
      <c r="H24" s="57" t="str">
        <f t="shared" si="1"/>
        <v>B+</v>
      </c>
      <c r="I24" s="56"/>
    </row>
    <row r="25" spans="1:9" s="37" customFormat="1" ht="18.95" customHeight="1" x14ac:dyDescent="0.25">
      <c r="A25" s="64">
        <v>12</v>
      </c>
      <c r="B25" s="63" t="s">
        <v>457</v>
      </c>
      <c r="C25" s="62" t="s">
        <v>456</v>
      </c>
      <c r="D25" s="61" t="s">
        <v>455</v>
      </c>
      <c r="E25" s="60">
        <v>9</v>
      </c>
      <c r="F25" s="59">
        <v>8.5</v>
      </c>
      <c r="G25" s="58">
        <f t="shared" si="0"/>
        <v>8.6999999999999993</v>
      </c>
      <c r="H25" s="57" t="str">
        <f t="shared" si="1"/>
        <v>A</v>
      </c>
      <c r="I25" s="56"/>
    </row>
    <row r="26" spans="1:9" s="37" customFormat="1" ht="18.95" customHeight="1" x14ac:dyDescent="0.25">
      <c r="A26" s="64">
        <v>13</v>
      </c>
      <c r="B26" s="63" t="s">
        <v>454</v>
      </c>
      <c r="C26" s="62" t="s">
        <v>453</v>
      </c>
      <c r="D26" s="61" t="s">
        <v>452</v>
      </c>
      <c r="E26" s="60">
        <v>9</v>
      </c>
      <c r="F26" s="59">
        <v>8.5</v>
      </c>
      <c r="G26" s="58">
        <f t="shared" si="0"/>
        <v>8.6999999999999993</v>
      </c>
      <c r="H26" s="57" t="str">
        <f t="shared" si="1"/>
        <v>A</v>
      </c>
      <c r="I26" s="56"/>
    </row>
    <row r="27" spans="1:9" s="37" customFormat="1" ht="18.95" customHeight="1" x14ac:dyDescent="0.25">
      <c r="A27" s="64">
        <v>14</v>
      </c>
      <c r="B27" s="63" t="s">
        <v>451</v>
      </c>
      <c r="C27" s="62" t="s">
        <v>450</v>
      </c>
      <c r="D27" s="61" t="s">
        <v>80</v>
      </c>
      <c r="E27" s="60">
        <v>8.5</v>
      </c>
      <c r="F27" s="59">
        <v>9</v>
      </c>
      <c r="G27" s="58">
        <f t="shared" si="0"/>
        <v>8.9</v>
      </c>
      <c r="H27" s="57" t="str">
        <f t="shared" si="1"/>
        <v>A</v>
      </c>
      <c r="I27" s="56"/>
    </row>
    <row r="28" spans="1:9" s="37" customFormat="1" ht="18.95" customHeight="1" x14ac:dyDescent="0.25">
      <c r="A28" s="64">
        <v>15</v>
      </c>
      <c r="B28" s="63" t="s">
        <v>449</v>
      </c>
      <c r="C28" s="62" t="s">
        <v>448</v>
      </c>
      <c r="D28" s="61" t="s">
        <v>72</v>
      </c>
      <c r="E28" s="60">
        <v>8.5</v>
      </c>
      <c r="F28" s="59">
        <v>8.5</v>
      </c>
      <c r="G28" s="58">
        <f t="shared" si="0"/>
        <v>8.5</v>
      </c>
      <c r="H28" s="57" t="str">
        <f t="shared" si="1"/>
        <v>A</v>
      </c>
      <c r="I28" s="56"/>
    </row>
    <row r="29" spans="1:9" s="37" customFormat="1" ht="18.95" customHeight="1" x14ac:dyDescent="0.25">
      <c r="A29" s="64">
        <v>16</v>
      </c>
      <c r="B29" s="63" t="s">
        <v>447</v>
      </c>
      <c r="C29" s="62" t="s">
        <v>446</v>
      </c>
      <c r="D29" s="61" t="s">
        <v>445</v>
      </c>
      <c r="E29" s="60">
        <v>9</v>
      </c>
      <c r="F29" s="59">
        <v>8.5</v>
      </c>
      <c r="G29" s="58">
        <f t="shared" si="0"/>
        <v>8.6999999999999993</v>
      </c>
      <c r="H29" s="57" t="str">
        <f t="shared" si="1"/>
        <v>A</v>
      </c>
      <c r="I29" s="56"/>
    </row>
    <row r="30" spans="1:9" s="37" customFormat="1" ht="18.95" customHeight="1" x14ac:dyDescent="0.25">
      <c r="A30" s="64">
        <v>17</v>
      </c>
      <c r="B30" s="63" t="s">
        <v>444</v>
      </c>
      <c r="C30" s="62" t="s">
        <v>443</v>
      </c>
      <c r="D30" s="61" t="s">
        <v>346</v>
      </c>
      <c r="E30" s="60">
        <v>9</v>
      </c>
      <c r="F30" s="59">
        <v>8.5</v>
      </c>
      <c r="G30" s="58">
        <f t="shared" si="0"/>
        <v>8.6999999999999993</v>
      </c>
      <c r="H30" s="57" t="str">
        <f t="shared" si="1"/>
        <v>A</v>
      </c>
      <c r="I30" s="56"/>
    </row>
    <row r="31" spans="1:9" s="37" customFormat="1" ht="18.95" customHeight="1" x14ac:dyDescent="0.25">
      <c r="A31" s="64">
        <v>18</v>
      </c>
      <c r="B31" s="63" t="s">
        <v>442</v>
      </c>
      <c r="C31" s="62" t="s">
        <v>441</v>
      </c>
      <c r="D31" s="61" t="s">
        <v>440</v>
      </c>
      <c r="E31" s="60">
        <v>9.5</v>
      </c>
      <c r="F31" s="59">
        <v>8.5</v>
      </c>
      <c r="G31" s="58">
        <f t="shared" si="0"/>
        <v>8.8000000000000007</v>
      </c>
      <c r="H31" s="57" t="str">
        <f t="shared" si="1"/>
        <v>A</v>
      </c>
      <c r="I31" s="56"/>
    </row>
    <row r="32" spans="1:9" s="37" customFormat="1" ht="18.95" customHeight="1" x14ac:dyDescent="0.25">
      <c r="A32" s="64">
        <v>19</v>
      </c>
      <c r="B32" s="63" t="s">
        <v>439</v>
      </c>
      <c r="C32" s="62" t="s">
        <v>438</v>
      </c>
      <c r="D32" s="61" t="s">
        <v>26</v>
      </c>
      <c r="E32" s="60">
        <v>9</v>
      </c>
      <c r="F32" s="59">
        <v>9</v>
      </c>
      <c r="G32" s="58">
        <f t="shared" si="0"/>
        <v>9</v>
      </c>
      <c r="H32" s="57" t="str">
        <f t="shared" si="1"/>
        <v>A</v>
      </c>
      <c r="I32" s="56"/>
    </row>
    <row r="33" spans="1:16" s="37" customFormat="1" ht="18.95" customHeight="1" x14ac:dyDescent="0.25">
      <c r="A33" s="64">
        <v>20</v>
      </c>
      <c r="B33" s="63" t="s">
        <v>437</v>
      </c>
      <c r="C33" s="62" t="s">
        <v>198</v>
      </c>
      <c r="D33" s="61" t="s">
        <v>196</v>
      </c>
      <c r="E33" s="60">
        <v>0</v>
      </c>
      <c r="F33" s="59">
        <v>0</v>
      </c>
      <c r="G33" s="58">
        <f t="shared" si="0"/>
        <v>0</v>
      </c>
      <c r="H33" s="57" t="str">
        <f t="shared" si="1"/>
        <v>F</v>
      </c>
      <c r="I33" s="56"/>
    </row>
    <row r="34" spans="1:16" s="37" customFormat="1" ht="18.95" customHeight="1" x14ac:dyDescent="0.25">
      <c r="A34" s="64">
        <v>21</v>
      </c>
      <c r="B34" s="63" t="s">
        <v>436</v>
      </c>
      <c r="C34" s="62" t="s">
        <v>435</v>
      </c>
      <c r="D34" s="61" t="s">
        <v>196</v>
      </c>
      <c r="E34" s="60">
        <v>8.5</v>
      </c>
      <c r="F34" s="59">
        <v>8.5</v>
      </c>
      <c r="G34" s="58">
        <f t="shared" si="0"/>
        <v>8.5</v>
      </c>
      <c r="H34" s="57" t="str">
        <f t="shared" si="1"/>
        <v>A</v>
      </c>
      <c r="I34" s="56"/>
    </row>
    <row r="35" spans="1:16" s="37" customFormat="1" ht="18.95" customHeight="1" x14ac:dyDescent="0.25">
      <c r="A35" s="64">
        <v>22</v>
      </c>
      <c r="B35" s="63" t="s">
        <v>434</v>
      </c>
      <c r="C35" s="62" t="s">
        <v>433</v>
      </c>
      <c r="D35" s="61" t="s">
        <v>54</v>
      </c>
      <c r="E35" s="60">
        <v>10</v>
      </c>
      <c r="F35" s="59">
        <v>8.5</v>
      </c>
      <c r="G35" s="58">
        <f t="shared" si="0"/>
        <v>9</v>
      </c>
      <c r="H35" s="57" t="str">
        <f t="shared" si="1"/>
        <v>A</v>
      </c>
      <c r="I35" s="56"/>
    </row>
    <row r="36" spans="1:16" s="37" customFormat="1" ht="18.95" customHeight="1" x14ac:dyDescent="0.25">
      <c r="A36" s="76">
        <v>23</v>
      </c>
      <c r="B36" s="75" t="s">
        <v>432</v>
      </c>
      <c r="C36" s="74" t="s">
        <v>431</v>
      </c>
      <c r="D36" s="73" t="s">
        <v>197</v>
      </c>
      <c r="E36" s="60">
        <v>9</v>
      </c>
      <c r="F36" s="59">
        <v>9</v>
      </c>
      <c r="G36" s="58">
        <f t="shared" si="0"/>
        <v>9</v>
      </c>
      <c r="H36" s="57" t="str">
        <f t="shared" si="1"/>
        <v>A</v>
      </c>
      <c r="I36" s="56"/>
    </row>
    <row r="37" spans="1:16" s="37" customFormat="1" ht="18.95" customHeight="1" x14ac:dyDescent="0.25">
      <c r="A37" s="72">
        <v>24</v>
      </c>
      <c r="B37" s="71" t="s">
        <v>430</v>
      </c>
      <c r="C37" s="70" t="s">
        <v>429</v>
      </c>
      <c r="D37" s="69" t="s">
        <v>32</v>
      </c>
      <c r="E37" s="60">
        <v>0</v>
      </c>
      <c r="F37" s="59">
        <v>0</v>
      </c>
      <c r="G37" s="58">
        <f t="shared" si="0"/>
        <v>0</v>
      </c>
      <c r="H37" s="57" t="str">
        <f t="shared" si="1"/>
        <v>F</v>
      </c>
      <c r="I37" s="56"/>
    </row>
    <row r="38" spans="1:16" s="37" customFormat="1" ht="18.95" customHeight="1" x14ac:dyDescent="0.25">
      <c r="A38" s="72">
        <v>25</v>
      </c>
      <c r="B38" s="71" t="s">
        <v>428</v>
      </c>
      <c r="C38" s="70" t="s">
        <v>427</v>
      </c>
      <c r="D38" s="69" t="s">
        <v>264</v>
      </c>
      <c r="E38" s="60">
        <v>8.5</v>
      </c>
      <c r="F38" s="59">
        <v>8</v>
      </c>
      <c r="G38" s="58">
        <f t="shared" si="0"/>
        <v>8.1999999999999993</v>
      </c>
      <c r="H38" s="57" t="str">
        <f t="shared" si="1"/>
        <v>B+</v>
      </c>
      <c r="I38" s="56"/>
    </row>
    <row r="39" spans="1:16" s="37" customFormat="1" ht="18.95" customHeight="1" x14ac:dyDescent="0.25">
      <c r="A39" s="72">
        <v>26</v>
      </c>
      <c r="B39" s="71" t="s">
        <v>426</v>
      </c>
      <c r="C39" s="70" t="s">
        <v>425</v>
      </c>
      <c r="D39" s="69" t="s">
        <v>61</v>
      </c>
      <c r="E39" s="60">
        <v>8.5</v>
      </c>
      <c r="F39" s="59">
        <v>7.5</v>
      </c>
      <c r="G39" s="58">
        <f t="shared" si="0"/>
        <v>7.8</v>
      </c>
      <c r="H39" s="57" t="str">
        <f t="shared" si="1"/>
        <v>B</v>
      </c>
      <c r="I39" s="56"/>
    </row>
    <row r="40" spans="1:16" s="37" customFormat="1" ht="18.95" customHeight="1" x14ac:dyDescent="0.25">
      <c r="A40" s="68">
        <v>27</v>
      </c>
      <c r="B40" s="67" t="s">
        <v>424</v>
      </c>
      <c r="C40" s="66" t="s">
        <v>423</v>
      </c>
      <c r="D40" s="65" t="s">
        <v>35</v>
      </c>
      <c r="E40" s="60">
        <v>9</v>
      </c>
      <c r="F40" s="59">
        <v>9</v>
      </c>
      <c r="G40" s="58">
        <f t="shared" si="0"/>
        <v>9</v>
      </c>
      <c r="H40" s="57" t="str">
        <f t="shared" si="1"/>
        <v>A</v>
      </c>
      <c r="I40" s="56"/>
    </row>
    <row r="41" spans="1:16" s="37" customFormat="1" ht="18.95" customHeight="1" x14ac:dyDescent="0.25">
      <c r="A41" s="64">
        <v>28</v>
      </c>
      <c r="B41" s="63" t="s">
        <v>422</v>
      </c>
      <c r="C41" s="62" t="s">
        <v>263</v>
      </c>
      <c r="D41" s="61" t="s">
        <v>45</v>
      </c>
      <c r="E41" s="60">
        <v>8.5</v>
      </c>
      <c r="F41" s="59">
        <v>8</v>
      </c>
      <c r="G41" s="58">
        <f t="shared" si="0"/>
        <v>8.1999999999999993</v>
      </c>
      <c r="H41" s="57" t="str">
        <f t="shared" si="1"/>
        <v>B+</v>
      </c>
      <c r="I41" s="56"/>
    </row>
    <row r="42" spans="1:16" s="37" customFormat="1" ht="18.95" customHeight="1" x14ac:dyDescent="0.25">
      <c r="A42" s="64">
        <v>29</v>
      </c>
      <c r="B42" s="63" t="s">
        <v>421</v>
      </c>
      <c r="C42" s="62" t="s">
        <v>420</v>
      </c>
      <c r="D42" s="61" t="s">
        <v>342</v>
      </c>
      <c r="E42" s="60">
        <v>10</v>
      </c>
      <c r="F42" s="59">
        <v>9.5</v>
      </c>
      <c r="G42" s="58">
        <f t="shared" si="0"/>
        <v>9.6999999999999993</v>
      </c>
      <c r="H42" s="57" t="str">
        <f t="shared" si="1"/>
        <v>A</v>
      </c>
      <c r="I42" s="56"/>
    </row>
    <row r="43" spans="1:16" s="37" customFormat="1" ht="18.95" customHeight="1" x14ac:dyDescent="0.2">
      <c r="A43" s="55"/>
      <c r="B43" s="54"/>
      <c r="C43" s="53"/>
      <c r="D43" s="52"/>
      <c r="E43" s="51"/>
      <c r="F43" s="50"/>
      <c r="G43" s="49"/>
      <c r="H43" s="48"/>
      <c r="I43" s="47"/>
    </row>
    <row r="44" spans="1:16" ht="17.100000000000001" x14ac:dyDescent="0.2">
      <c r="A44" s="39"/>
      <c r="B44" s="38"/>
      <c r="C44" s="37"/>
      <c r="D44" s="36"/>
      <c r="E44" s="35"/>
    </row>
    <row r="45" spans="1:16" ht="17.100000000000001" x14ac:dyDescent="0.2">
      <c r="A45" s="137" t="str">
        <f>"Cộng danh sách gồm "</f>
        <v xml:space="preserve">Cộng danh sách gồm </v>
      </c>
      <c r="B45" s="138"/>
      <c r="C45" s="139"/>
      <c r="D45" s="46">
        <f>COUNTA(A14:A43)</f>
        <v>29</v>
      </c>
      <c r="E45" s="45" t="s">
        <v>419</v>
      </c>
      <c r="F45" s="44"/>
      <c r="P45" s="43"/>
    </row>
    <row r="46" spans="1:16" x14ac:dyDescent="0.25">
      <c r="A46" s="134" t="s">
        <v>19</v>
      </c>
      <c r="B46" s="135"/>
      <c r="C46" s="136"/>
      <c r="D46" s="42">
        <f>COUNTIF($G$14:$G$46,"&gt;=3.95")</f>
        <v>27</v>
      </c>
      <c r="E46" s="41">
        <f>(D46*100)/$D$45</f>
        <v>93.103448275862064</v>
      </c>
      <c r="F46" s="40"/>
      <c r="J46" s="34"/>
      <c r="O46" s="31"/>
    </row>
    <row r="47" spans="1:16" x14ac:dyDescent="0.25">
      <c r="A47" s="134" t="s">
        <v>20</v>
      </c>
      <c r="B47" s="135"/>
      <c r="C47" s="136"/>
      <c r="D47" s="42">
        <f>D45-D46</f>
        <v>2</v>
      </c>
      <c r="E47" s="41">
        <f>(D47*100)/$D$45</f>
        <v>6.8965517241379306</v>
      </c>
      <c r="F47" s="40"/>
    </row>
    <row r="48" spans="1:16" ht="17.100000000000001" x14ac:dyDescent="0.2">
      <c r="A48" s="39"/>
      <c r="B48" s="38"/>
      <c r="C48" s="37"/>
      <c r="D48" s="36"/>
      <c r="E48" s="35"/>
    </row>
    <row r="49" spans="1:9" x14ac:dyDescent="0.25">
      <c r="D49" s="128" t="s">
        <v>504</v>
      </c>
      <c r="E49" s="128"/>
      <c r="F49" s="128"/>
      <c r="G49" s="128"/>
      <c r="H49" s="128"/>
      <c r="I49" s="128"/>
    </row>
    <row r="50" spans="1:9" x14ac:dyDescent="0.25">
      <c r="A50" s="127" t="s">
        <v>21</v>
      </c>
      <c r="B50" s="127"/>
      <c r="C50" s="127"/>
      <c r="D50" s="127" t="s">
        <v>520</v>
      </c>
      <c r="E50" s="127"/>
      <c r="F50" s="127"/>
      <c r="G50" s="127"/>
      <c r="H50" s="127"/>
      <c r="I50" s="127"/>
    </row>
    <row r="52" spans="1:9" ht="17.100000000000001" x14ac:dyDescent="0.2">
      <c r="A52" s="34"/>
    </row>
    <row r="54" spans="1:9" x14ac:dyDescent="0.25">
      <c r="A54" s="127"/>
      <c r="B54" s="127"/>
      <c r="C54" s="127"/>
      <c r="D54" s="127"/>
      <c r="E54" s="127"/>
      <c r="F54" s="127"/>
      <c r="G54" s="127"/>
      <c r="H54" s="127"/>
      <c r="I54" s="127"/>
    </row>
    <row r="55" spans="1:9" x14ac:dyDescent="0.25">
      <c r="A55" s="165" t="s">
        <v>508</v>
      </c>
      <c r="B55" s="165"/>
      <c r="C55" s="165"/>
      <c r="F55" s="164" t="s">
        <v>519</v>
      </c>
      <c r="G55" s="164"/>
      <c r="H55" s="164"/>
    </row>
  </sheetData>
  <mergeCells count="30">
    <mergeCell ref="A55:C55"/>
    <mergeCell ref="A4:D4"/>
    <mergeCell ref="A5:I5"/>
    <mergeCell ref="A7:D7"/>
    <mergeCell ref="A1:D1"/>
    <mergeCell ref="E1:I1"/>
    <mergeCell ref="A2:D2"/>
    <mergeCell ref="E2:I2"/>
    <mergeCell ref="A3:D3"/>
    <mergeCell ref="E7:I7"/>
    <mergeCell ref="A8:D8"/>
    <mergeCell ref="E8:I8"/>
    <mergeCell ref="E9:I9"/>
    <mergeCell ref="A11:A13"/>
    <mergeCell ref="B11:B13"/>
    <mergeCell ref="C11:C13"/>
    <mergeCell ref="D11:D13"/>
    <mergeCell ref="E11:E12"/>
    <mergeCell ref="F11:F12"/>
    <mergeCell ref="A54:C54"/>
    <mergeCell ref="D54:I54"/>
    <mergeCell ref="D49:I49"/>
    <mergeCell ref="G11:H12"/>
    <mergeCell ref="A9:D9"/>
    <mergeCell ref="A46:C46"/>
    <mergeCell ref="A47:C47"/>
    <mergeCell ref="A50:C50"/>
    <mergeCell ref="D50:I50"/>
    <mergeCell ref="A45:C45"/>
    <mergeCell ref="I11:I13"/>
  </mergeCells>
  <conditionalFormatting sqref="H14:H43">
    <cfRule type="cellIs" dxfId="3" priority="4" stopIfTrue="1" operator="equal">
      <formula>"F"</formula>
    </cfRule>
  </conditionalFormatting>
  <conditionalFormatting sqref="G14:G43">
    <cfRule type="cellIs" dxfId="2" priority="1" stopIfTrue="1" operator="lessThan">
      <formula>4.95</formula>
    </cfRule>
    <cfRule type="cellIs" dxfId="1" priority="2" stopIfTrue="1" operator="lessThan">
      <formula>4.95</formula>
    </cfRule>
    <cfRule type="cellIs" dxfId="0" priority="3" stopIfTrue="1" operator="lessThan">
      <formula>4</formula>
    </cfRule>
  </conditionalFormatting>
  <pageMargins left="0.95" right="0.24" top="0.23" bottom="0.17" header="0.3" footer="0.17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06ĐH_HTTT</vt:lpstr>
      <vt:lpstr>06ĐH_TĐTH</vt:lpstr>
      <vt:lpstr>06ĐH_TĐCT</vt:lpstr>
      <vt:lpstr>06ĐH-KTĐC</vt:lpstr>
      <vt:lpstr>06ĐH_CTN</vt:lpstr>
      <vt:lpstr>06ĐH-QĐ2</vt:lpstr>
      <vt:lpstr>'06ĐH-QĐ2'!Print_Titles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2021-11-16T08:07:37Z</dcterms:modified>
</cp:coreProperties>
</file>